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oan\Downloads\"/>
    </mc:Choice>
  </mc:AlternateContent>
  <bookViews>
    <workbookView xWindow="12570" yWindow="-60" windowWidth="10890" windowHeight="10500"/>
  </bookViews>
  <sheets>
    <sheet name="建築用配合計画書" sheetId="2" r:id="rId1"/>
  </sheets>
  <definedNames>
    <definedName name="_xlnm.Print_Area" localSheetId="0">建築用配合計画書!$A$1:$R$64</definedName>
  </definedNames>
  <calcPr calcId="152511"/>
</workbook>
</file>

<file path=xl/calcChain.xml><?xml version="1.0" encoding="utf-8"?>
<calcChain xmlns="http://schemas.openxmlformats.org/spreadsheetml/2006/main">
  <c r="G36" i="2" l="1"/>
  <c r="D32" i="2" l="1"/>
  <c r="D38" i="2" s="1"/>
  <c r="G32" i="2"/>
  <c r="J32" i="2"/>
  <c r="O6" i="2"/>
  <c r="J36" i="2"/>
  <c r="M36" i="2"/>
  <c r="P36" i="2"/>
  <c r="D41" i="2"/>
  <c r="W19" i="2"/>
  <c r="S14" i="2"/>
  <c r="G41" i="2"/>
  <c r="J41" i="2"/>
  <c r="M41" i="2"/>
  <c r="P41" i="2"/>
  <c r="D44" i="2"/>
  <c r="G44" i="2"/>
  <c r="J44" i="2"/>
  <c r="M44" i="2"/>
  <c r="P44" i="2"/>
  <c r="G47" i="2"/>
  <c r="J47" i="2"/>
  <c r="M47" i="2"/>
  <c r="P47" i="2"/>
  <c r="D47" i="2"/>
  <c r="D15" i="2" l="1"/>
  <c r="M18" i="2"/>
  <c r="S16" i="2"/>
  <c r="U59" i="2" l="1"/>
  <c r="H29" i="2"/>
  <c r="O60" i="2" l="1"/>
  <c r="Q29" i="2" l="1"/>
  <c r="P29" i="2" s="1"/>
  <c r="N29" i="2"/>
  <c r="M29" i="2" s="1"/>
  <c r="K29" i="2"/>
  <c r="J29" i="2" s="1"/>
  <c r="G38" i="2"/>
  <c r="P32" i="2"/>
  <c r="P38" i="2" s="1"/>
  <c r="D29" i="2"/>
  <c r="M32" i="2" l="1"/>
  <c r="M38" i="2" s="1"/>
  <c r="J38" i="2"/>
  <c r="G29" i="2"/>
</calcChain>
</file>

<file path=xl/comments1.xml><?xml version="1.0" encoding="utf-8"?>
<comments xmlns="http://schemas.openxmlformats.org/spreadsheetml/2006/main">
  <authors>
    <author>sugita</author>
    <author>naoto</author>
  </authors>
  <commentLis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sugita:</t>
        </r>
        <r>
          <rPr>
            <sz val="9"/>
            <color indexed="81"/>
            <rFont val="ＭＳ Ｐゴシック"/>
            <family val="3"/>
            <charset val="128"/>
          </rPr>
          <t xml:space="preserve">
ドロップダウンリスト　選択</t>
        </r>
      </text>
    </comment>
    <comment ref="A36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naoto:</t>
        </r>
        <r>
          <rPr>
            <sz val="11"/>
            <color indexed="81"/>
            <rFont val="ＭＳ Ｐゴシック"/>
            <family val="3"/>
            <charset val="128"/>
          </rPr>
          <t xml:space="preserve">
JASS5(2003)適用の場合
温度補正T　非表示セル
Fm=Fq(Fc+品質3)+温度補正T</t>
        </r>
      </text>
    </comment>
    <comment ref="P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sugita:
</t>
        </r>
        <r>
          <rPr>
            <sz val="12"/>
            <color indexed="81"/>
            <rFont val="ＭＳ Ｐゴシック"/>
            <family val="3"/>
            <charset val="128"/>
          </rPr>
          <t>構造体強度補正値S期間　普通C
太田・館林
S=6N　6/26～9/15　11/21～2/20
S=3N　9/16～11/20　2/21～6/25
桐生・みどり市・藪塚
S=6N　7/11～9/5　11/11～3/10
S=3N　9/6～11/10　3/11～7/10
熊谷～北本～上里
S=6N　7/15～9/5　11/11～3/10
S=3N　9/6～11/10　3/11～7/14
足利　両毛
S=6N　7/22～8/22　11/14～3/5
S=3N　8/23～11/13　3/6～7/21
栃木南部
S=6N　7/11～8/29　11/14～3/6
S=3N　8/30～11/13　3/7～7/10</t>
        </r>
      </text>
    </comment>
  </commentList>
</comments>
</file>

<file path=xl/sharedStrings.xml><?xml version="1.0" encoding="utf-8"?>
<sst xmlns="http://schemas.openxmlformats.org/spreadsheetml/2006/main" count="80" uniqueCount="75">
  <si>
    <t>御中</t>
    <rPh sb="0" eb="2">
      <t>オンチュウ</t>
    </rPh>
    <phoneticPr fontId="1"/>
  </si>
  <si>
    <t>施工者</t>
    <rPh sb="0" eb="3">
      <t>セコウシャ</t>
    </rPh>
    <phoneticPr fontId="1"/>
  </si>
  <si>
    <t>工事名称</t>
    <rPh sb="0" eb="2">
      <t>コウジ</t>
    </rPh>
    <rPh sb="2" eb="4">
      <t>メイショウ</t>
    </rPh>
    <phoneticPr fontId="1"/>
  </si>
  <si>
    <t>納　期</t>
    <rPh sb="0" eb="1">
      <t>オサム</t>
    </rPh>
    <rPh sb="2" eb="3">
      <t>キ</t>
    </rPh>
    <phoneticPr fontId="1"/>
  </si>
  <si>
    <t>セメントの種類</t>
    <rPh sb="5" eb="7">
      <t>シュルイ</t>
    </rPh>
    <phoneticPr fontId="1"/>
  </si>
  <si>
    <t>生コンクリート配合計画書　作成依頼書</t>
    <rPh sb="0" eb="1">
      <t>ナマ</t>
    </rPh>
    <rPh sb="7" eb="9">
      <t>ハイゴウ</t>
    </rPh>
    <rPh sb="9" eb="12">
      <t>ケイカクショ</t>
    </rPh>
    <rPh sb="13" eb="15">
      <t>サクセイ</t>
    </rPh>
    <rPh sb="15" eb="18">
      <t>イライショ</t>
    </rPh>
    <phoneticPr fontId="1"/>
  </si>
  <si>
    <t>納入先住所</t>
    <rPh sb="0" eb="2">
      <t>ノウニュウ</t>
    </rPh>
    <rPh sb="2" eb="3">
      <t>サキ</t>
    </rPh>
    <rPh sb="3" eb="5">
      <t>ジュウショ</t>
    </rPh>
    <phoneticPr fontId="1"/>
  </si>
  <si>
    <t>全体納期</t>
    <rPh sb="0" eb="2">
      <t>ゼンタイ</t>
    </rPh>
    <rPh sb="2" eb="4">
      <t>ノウキ</t>
    </rPh>
    <phoneticPr fontId="1"/>
  </si>
  <si>
    <t>打設箇所</t>
    <rPh sb="0" eb="2">
      <t>ダセツ</t>
    </rPh>
    <rPh sb="2" eb="4">
      <t>カショ</t>
    </rPh>
    <phoneticPr fontId="1"/>
  </si>
  <si>
    <t>概算数量</t>
    <rPh sb="0" eb="2">
      <t>ガイサン</t>
    </rPh>
    <rPh sb="2" eb="4">
      <t>スウリョウ</t>
    </rPh>
    <phoneticPr fontId="1"/>
  </si>
  <si>
    <t>設計基準強度Fc</t>
    <rPh sb="0" eb="2">
      <t>セッケイ</t>
    </rPh>
    <rPh sb="2" eb="4">
      <t>キジュン</t>
    </rPh>
    <rPh sb="4" eb="6">
      <t>キョウド</t>
    </rPh>
    <phoneticPr fontId="1"/>
  </si>
  <si>
    <t>Fc</t>
    <phoneticPr fontId="1"/>
  </si>
  <si>
    <t>Fd</t>
    <phoneticPr fontId="1"/>
  </si>
  <si>
    <t>標準</t>
    <rPh sb="0" eb="2">
      <t>ヒョウジュン</t>
    </rPh>
    <phoneticPr fontId="1"/>
  </si>
  <si>
    <t>長期</t>
    <rPh sb="0" eb="2">
      <t>チョウキ</t>
    </rPh>
    <phoneticPr fontId="1"/>
  </si>
  <si>
    <t>〒</t>
    <phoneticPr fontId="1"/>
  </si>
  <si>
    <t>様</t>
    <rPh sb="0" eb="1">
      <t>サマ</t>
    </rPh>
    <phoneticPr fontId="1"/>
  </si>
  <si>
    <t>※　書類郵送先　※</t>
    <rPh sb="2" eb="4">
      <t>ショルイ</t>
    </rPh>
    <rPh sb="4" eb="6">
      <t>ユウソウ</t>
    </rPh>
    <rPh sb="6" eb="7">
      <t>サキ</t>
    </rPh>
    <phoneticPr fontId="1"/>
  </si>
  <si>
    <t>書類作成部数</t>
    <rPh sb="0" eb="2">
      <t>ショルイ</t>
    </rPh>
    <rPh sb="2" eb="4">
      <t>サクセイ</t>
    </rPh>
    <rPh sb="4" eb="6">
      <t>ブスウ</t>
    </rPh>
    <phoneticPr fontId="1"/>
  </si>
  <si>
    <t>書類作成日</t>
    <rPh sb="0" eb="2">
      <t>ショルイ</t>
    </rPh>
    <rPh sb="2" eb="4">
      <t>サクセイ</t>
    </rPh>
    <rPh sb="4" eb="5">
      <t>ビ</t>
    </rPh>
    <phoneticPr fontId="1"/>
  </si>
  <si>
    <t>スランプ・フロー</t>
    <phoneticPr fontId="1"/>
  </si>
  <si>
    <t>粗骨材の最大寸法</t>
    <rPh sb="0" eb="3">
      <t>ソコツザイ</t>
    </rPh>
    <rPh sb="4" eb="6">
      <t>サイダイ</t>
    </rPh>
    <rPh sb="6" eb="8">
      <t>スンポウ</t>
    </rPh>
    <phoneticPr fontId="1"/>
  </si>
  <si>
    <t xml:space="preserve"> (N)　(早強)　 (BB)</t>
    <phoneticPr fontId="1"/>
  </si>
  <si>
    <t>期日</t>
    <rPh sb="0" eb="2">
      <t>キジツ</t>
    </rPh>
    <phoneticPr fontId="1"/>
  </si>
  <si>
    <t>なるべく早く</t>
    <rPh sb="4" eb="5">
      <t>ハヤ</t>
    </rPh>
    <phoneticPr fontId="1"/>
  </si>
  <si>
    <t>担当者</t>
    <rPh sb="0" eb="3">
      <t>タントウシャ</t>
    </rPh>
    <phoneticPr fontId="1"/>
  </si>
  <si>
    <t>品質基準強度Fq</t>
    <rPh sb="0" eb="2">
      <t>ヒンシツ</t>
    </rPh>
    <rPh sb="2" eb="4">
      <t>キジュン</t>
    </rPh>
    <rPh sb="4" eb="6">
      <t>キョウド</t>
    </rPh>
    <phoneticPr fontId="1"/>
  </si>
  <si>
    <t>Fq=Fc or Fd(高い方)</t>
    <phoneticPr fontId="1"/>
  </si>
  <si>
    <t>Fq=Fc＋品質３N</t>
    <rPh sb="6" eb="8">
      <t>ヒンシツ</t>
    </rPh>
    <phoneticPr fontId="1"/>
  </si>
  <si>
    <t>短期
一般</t>
    <rPh sb="0" eb="2">
      <t>タンキ</t>
    </rPh>
    <rPh sb="3" eb="5">
      <t>イッパン</t>
    </rPh>
    <phoneticPr fontId="1"/>
  </si>
  <si>
    <t>捨コン</t>
    <rPh sb="0" eb="1">
      <t>ステ</t>
    </rPh>
    <phoneticPr fontId="1"/>
  </si>
  <si>
    <t>基礎</t>
    <rPh sb="0" eb="2">
      <t>キソ</t>
    </rPh>
    <phoneticPr fontId="1"/>
  </si>
  <si>
    <t>土間</t>
    <rPh sb="0" eb="2">
      <t>ドマ</t>
    </rPh>
    <phoneticPr fontId="1"/>
  </si>
  <si>
    <t>スラブ</t>
    <phoneticPr fontId="1"/>
  </si>
  <si>
    <t>携帯</t>
    <rPh sb="0" eb="2">
      <t>ケイタイ</t>
    </rPh>
    <phoneticPr fontId="1"/>
  </si>
  <si>
    <t>m3</t>
    <phoneticPr fontId="1"/>
  </si>
  <si>
    <t>株式会社　當和　試験室　御中</t>
    <rPh sb="0" eb="4">
      <t>カブ</t>
    </rPh>
    <rPh sb="5" eb="7">
      <t>トウワ</t>
    </rPh>
    <rPh sb="8" eb="11">
      <t>シケンシツ</t>
    </rPh>
    <rPh sb="12" eb="14">
      <t>オンチュウ</t>
    </rPh>
    <phoneticPr fontId="1"/>
  </si>
  <si>
    <t>関東北部生コン㈱　御中　試験室　山田様</t>
    <rPh sb="0" eb="2">
      <t>カントウ</t>
    </rPh>
    <rPh sb="2" eb="4">
      <t>ホクブ</t>
    </rPh>
    <rPh sb="4" eb="5">
      <t>ナマ</t>
    </rPh>
    <rPh sb="9" eb="11">
      <t>オンチュウ</t>
    </rPh>
    <rPh sb="12" eb="15">
      <t>シケンシツ</t>
    </rPh>
    <rPh sb="16" eb="18">
      <t>ヤマダ</t>
    </rPh>
    <rPh sb="18" eb="19">
      <t>サマ</t>
    </rPh>
    <phoneticPr fontId="1"/>
  </si>
  <si>
    <t>太田生コンクリート工業㈱　試験室　御中</t>
    <rPh sb="0" eb="2">
      <t>オオタ</t>
    </rPh>
    <rPh sb="2" eb="3">
      <t>ナマ</t>
    </rPh>
    <rPh sb="9" eb="11">
      <t>コウギョウ</t>
    </rPh>
    <rPh sb="13" eb="16">
      <t>シケンシツ</t>
    </rPh>
    <rPh sb="17" eb="19">
      <t>オンチュウ</t>
    </rPh>
    <phoneticPr fontId="1"/>
  </si>
  <si>
    <t xml:space="preserve"> (N)</t>
    <phoneticPr fontId="1"/>
  </si>
  <si>
    <t>(早強)</t>
    <rPh sb="1" eb="3">
      <t>ソウキョウ</t>
    </rPh>
    <phoneticPr fontId="1"/>
  </si>
  <si>
    <t xml:space="preserve"> (BB)</t>
    <phoneticPr fontId="1"/>
  </si>
  <si>
    <t>杉田直人</t>
    <rPh sb="0" eb="2">
      <t>スギタ</t>
    </rPh>
    <rPh sb="2" eb="4">
      <t>ナオト</t>
    </rPh>
    <phoneticPr fontId="1"/>
  </si>
  <si>
    <t>小林威晴</t>
    <rPh sb="0" eb="2">
      <t>コバヤシ</t>
    </rPh>
    <rPh sb="2" eb="3">
      <t>イ</t>
    </rPh>
    <rPh sb="3" eb="4">
      <t>セイ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</si>
  <si>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</si>
  <si>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</si>
  <si>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</si>
  <si>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</si>
  <si>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PDFメール</t>
    <phoneticPr fontId="1"/>
  </si>
  <si>
    <t>上松　功督</t>
    <rPh sb="0" eb="5">
      <t>ウエマツ</t>
    </rPh>
    <phoneticPr fontId="1"/>
  </si>
  <si>
    <t>全体納期</t>
    <rPh sb="0" eb="2">
      <t>ゼンタイ</t>
    </rPh>
    <rPh sb="2" eb="4">
      <t>ノウキ</t>
    </rPh>
    <phoneticPr fontId="1"/>
  </si>
  <si>
    <t>書類作成日</t>
    <rPh sb="0" eb="2">
      <t>ショルイ</t>
    </rPh>
    <rPh sb="2" eb="5">
      <t>サクセイビ</t>
    </rPh>
    <phoneticPr fontId="1"/>
  </si>
  <si>
    <t>0</t>
    <phoneticPr fontId="1"/>
  </si>
  <si>
    <t>高強度</t>
    <rPh sb="0" eb="3">
      <t>コウキョウド</t>
    </rPh>
    <phoneticPr fontId="1"/>
  </si>
  <si>
    <t>高性能AE減水剤区分
高強度C　添加剤等</t>
    <rPh sb="0" eb="3">
      <t>コウセイノウ</t>
    </rPh>
    <rPh sb="5" eb="7">
      <t>ゲンスイ</t>
    </rPh>
    <rPh sb="7" eb="8">
      <t>ザイ</t>
    </rPh>
    <rPh sb="8" eb="10">
      <t>クブン</t>
    </rPh>
    <rPh sb="11" eb="14">
      <t>コウキョウド</t>
    </rPh>
    <rPh sb="16" eb="19">
      <t>テンカザイ</t>
    </rPh>
    <rPh sb="19" eb="20">
      <t>トウ</t>
    </rPh>
    <phoneticPr fontId="1"/>
  </si>
  <si>
    <t>HXP</t>
    <phoneticPr fontId="1"/>
  </si>
  <si>
    <t>SPC　W185</t>
    <phoneticPr fontId="1"/>
  </si>
  <si>
    <r>
      <t xml:space="preserve">耐久設計基準Fd
</t>
    </r>
    <r>
      <rPr>
        <sz val="9"/>
        <rFont val="Meiryo UI"/>
        <family val="3"/>
        <charset val="128"/>
      </rPr>
      <t>短期18　標準24　長期30</t>
    </r>
    <rPh sb="0" eb="2">
      <t>タイキュウ</t>
    </rPh>
    <rPh sb="2" eb="4">
      <t>セッケイ</t>
    </rPh>
    <rPh sb="4" eb="6">
      <t>キジュン</t>
    </rPh>
    <rPh sb="9" eb="11">
      <t>タンキ</t>
    </rPh>
    <rPh sb="14" eb="16">
      <t>ヒョウジュン</t>
    </rPh>
    <rPh sb="19" eb="21">
      <t>チョウキ</t>
    </rPh>
    <phoneticPr fontId="1"/>
  </si>
  <si>
    <r>
      <rPr>
        <sz val="12"/>
        <rFont val="Meiryo UI"/>
        <family val="3"/>
        <charset val="128"/>
      </rPr>
      <t>指摘事項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水セメント比　W/C　
単位水量の上限値
単位セメント量の下限値</t>
    </r>
    <rPh sb="0" eb="2">
      <t>シテキ</t>
    </rPh>
    <rPh sb="2" eb="4">
      <t>ジコウ</t>
    </rPh>
    <rPh sb="5" eb="6">
      <t>ミズ</t>
    </rPh>
    <rPh sb="10" eb="11">
      <t>ヒ</t>
    </rPh>
    <rPh sb="17" eb="19">
      <t>タンイ</t>
    </rPh>
    <rPh sb="19" eb="21">
      <t>スイリョウ</t>
    </rPh>
    <rPh sb="22" eb="24">
      <t>ジョウゲン</t>
    </rPh>
    <rPh sb="24" eb="25">
      <t>チ</t>
    </rPh>
    <rPh sb="26" eb="28">
      <t>タンイ</t>
    </rPh>
    <rPh sb="32" eb="33">
      <t>リョウ</t>
    </rPh>
    <rPh sb="34" eb="36">
      <t>カゲン</t>
    </rPh>
    <rPh sb="36" eb="37">
      <t>チ</t>
    </rPh>
    <phoneticPr fontId="1"/>
  </si>
  <si>
    <t>構造体強度補正値S</t>
    <rPh sb="0" eb="3">
      <t>コウゾウタイ</t>
    </rPh>
    <rPh sb="3" eb="5">
      <t>キョウド</t>
    </rPh>
    <rPh sb="5" eb="8">
      <t>ホセイチ</t>
    </rPh>
    <phoneticPr fontId="1"/>
  </si>
  <si>
    <t>JASS5(2009)</t>
    <phoneticPr fontId="1"/>
  </si>
  <si>
    <r>
      <t xml:space="preserve">呼び強度
調合管理強度Fm
</t>
    </r>
    <r>
      <rPr>
        <sz val="12"/>
        <rFont val="MS UI Gothic"/>
        <family val="3"/>
        <charset val="128"/>
      </rPr>
      <t>Fm=Fq+S</t>
    </r>
    <rPh sb="0" eb="1">
      <t>ヨ</t>
    </rPh>
    <rPh sb="2" eb="4">
      <t>キョウド</t>
    </rPh>
    <phoneticPr fontId="1"/>
  </si>
  <si>
    <t>12  15 18 21</t>
    <phoneticPr fontId="1"/>
  </si>
  <si>
    <t>20　25</t>
    <phoneticPr fontId="1"/>
  </si>
  <si>
    <t>現場納入時、持参</t>
    <rPh sb="0" eb="2">
      <t>ゲンバ</t>
    </rPh>
    <rPh sb="2" eb="4">
      <t>ノウニュウ</t>
    </rPh>
    <rPh sb="4" eb="5">
      <t>ジ</t>
    </rPh>
    <rPh sb="6" eb="8">
      <t>ジサン</t>
    </rPh>
    <phoneticPr fontId="1"/>
  </si>
  <si>
    <t>気温による補正値T</t>
    <rPh sb="0" eb="2">
      <t>キオン</t>
    </rPh>
    <rPh sb="5" eb="8">
      <t>ホセイチ</t>
    </rPh>
    <phoneticPr fontId="1"/>
  </si>
  <si>
    <t>JASS5(2003)</t>
    <phoneticPr fontId="1"/>
  </si>
  <si>
    <t>Fq=Fc or Fd(高い方)</t>
  </si>
  <si>
    <t>捨てｺﾝｸﾘｰﾄ</t>
    <rPh sb="0" eb="1">
      <t>ス</t>
    </rPh>
    <phoneticPr fontId="1"/>
  </si>
  <si>
    <t>基礎・基礎梁</t>
    <rPh sb="0" eb="2">
      <t>キソ</t>
    </rPh>
    <rPh sb="3" eb="5">
      <t>キソ</t>
    </rPh>
    <rPh sb="5" eb="6">
      <t>ハリ</t>
    </rPh>
    <phoneticPr fontId="1"/>
  </si>
  <si>
    <t>柱・梁・床・壁</t>
    <rPh sb="0" eb="1">
      <t>ハシラ</t>
    </rPh>
    <rPh sb="2" eb="3">
      <t>ハリ</t>
    </rPh>
    <rPh sb="4" eb="5">
      <t>ユカ</t>
    </rPh>
    <rPh sb="6" eb="7">
      <t>カベ</t>
    </rPh>
    <phoneticPr fontId="1"/>
  </si>
  <si>
    <t>土間ｺﾝｸﾘｰﾄ</t>
    <rPh sb="0" eb="2">
      <t>ドマ</t>
    </rPh>
    <phoneticPr fontId="1"/>
  </si>
  <si>
    <t>シート保護必要な場合、校閲から
入力箇所を保護</t>
    <rPh sb="3" eb="5">
      <t>ホゴ</t>
    </rPh>
    <rPh sb="5" eb="7">
      <t>ヒツヨウ</t>
    </rPh>
    <rPh sb="8" eb="10">
      <t>バアイ</t>
    </rPh>
    <rPh sb="11" eb="13">
      <t>コウエツ</t>
    </rPh>
    <rPh sb="16" eb="18">
      <t>ニュウリョク</t>
    </rPh>
    <rPh sb="18" eb="20">
      <t>カショ</t>
    </rPh>
    <rPh sb="21" eb="23">
      <t>ホゴ</t>
    </rPh>
    <phoneticPr fontId="1"/>
  </si>
  <si>
    <t>連絡先</t>
    <rPh sb="0" eb="2">
      <t>レンラク</t>
    </rPh>
    <rPh sb="2" eb="3">
      <t>サキ</t>
    </rPh>
    <phoneticPr fontId="1"/>
  </si>
  <si>
    <t>お世話になっています。
配合計画書作成をお願い申し上げます。
お手数ですが、左記郵送先まで
計画書の郵送か送信をお願いします。</t>
    <rPh sb="1" eb="3">
      <t>セワ</t>
    </rPh>
    <rPh sb="12" eb="14">
      <t>ハイゴウ</t>
    </rPh>
    <rPh sb="14" eb="17">
      <t>ケイカクショ</t>
    </rPh>
    <rPh sb="17" eb="19">
      <t>サクセイ</t>
    </rPh>
    <rPh sb="21" eb="22">
      <t>ネガ</t>
    </rPh>
    <rPh sb="23" eb="24">
      <t>モウ</t>
    </rPh>
    <rPh sb="25" eb="26">
      <t>ア</t>
    </rPh>
    <rPh sb="32" eb="34">
      <t>テスウ</t>
    </rPh>
    <rPh sb="38" eb="40">
      <t>サキ</t>
    </rPh>
    <rPh sb="40" eb="42">
      <t>ユウソウ</t>
    </rPh>
    <rPh sb="42" eb="43">
      <t>サキ</t>
    </rPh>
    <rPh sb="46" eb="49">
      <t>ケイカクショ</t>
    </rPh>
    <rPh sb="50" eb="52">
      <t>ユウソウ</t>
    </rPh>
    <rPh sb="53" eb="55">
      <t>ソウシン</t>
    </rPh>
    <rPh sb="57" eb="5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</si>
</sst>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4"/>
      <name val="メイリオ"/>
      <family val="3"/>
      <charset val="128"/>
    </font>
    <font>
      <sz val="12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sz val="2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Protection="1"/>
    <xf numFmtId="0" fontId="6" fillId="0" borderId="0" xfId="0" applyFont="1" applyProtection="1"/>
    <xf numFmtId="0" fontId="0" fillId="0" borderId="0" xfId="0" applyFont="1" applyProtection="1"/>
    <xf numFmtId="0" fontId="0" fillId="0" borderId="0" xfId="0" applyAlignment="1" applyProtection="1">
      <alignment wrapText="1"/>
    </xf>
    <xf numFmtId="49" fontId="0" fillId="0" borderId="0" xfId="0" applyNumberFormat="1" applyProtection="1"/>
    <xf numFmtId="0" fontId="2" fillId="0" borderId="0" xfId="0" applyFont="1" applyAlignment="1" applyProtection="1">
      <alignment shrinkToFit="1"/>
    </xf>
    <xf numFmtId="0" fontId="12" fillId="0" borderId="0" xfId="0" applyFont="1" applyAlignment="1" applyProtection="1">
      <alignment horizontal="right" vertical="center" shrinkToFit="1"/>
    </xf>
    <xf numFmtId="0" fontId="12" fillId="0" borderId="60" xfId="0" applyFont="1" applyBorder="1" applyAlignment="1" applyProtection="1">
      <alignment horizontal="center" shrinkToFit="1"/>
    </xf>
    <xf numFmtId="0" fontId="2" fillId="0" borderId="0" xfId="0" applyFont="1" applyBorder="1" applyAlignment="1" applyProtection="1">
      <alignment vertical="center" shrinkToFit="1"/>
    </xf>
    <xf numFmtId="0" fontId="12" fillId="0" borderId="0" xfId="0" applyFont="1" applyAlignment="1" applyProtection="1">
      <alignment shrinkToFit="1"/>
    </xf>
    <xf numFmtId="0" fontId="2" fillId="0" borderId="0" xfId="0" applyFont="1" applyProtection="1"/>
    <xf numFmtId="14" fontId="0" fillId="0" borderId="0" xfId="0" applyNumberFormat="1" applyProtection="1"/>
    <xf numFmtId="0" fontId="28" fillId="0" borderId="0" xfId="0" applyFont="1" applyProtection="1"/>
    <xf numFmtId="0" fontId="12" fillId="0" borderId="68" xfId="0" applyFont="1" applyBorder="1" applyAlignment="1" applyProtection="1">
      <alignment horizontal="center" shrinkToFit="1"/>
      <protection locked="0"/>
    </xf>
    <xf numFmtId="0" fontId="12" fillId="0" borderId="60" xfId="0" applyFont="1" applyBorder="1" applyAlignment="1" applyProtection="1">
      <alignment horizontal="center" shrinkToFit="1"/>
    </xf>
    <xf numFmtId="0" fontId="12" fillId="0" borderId="60" xfId="0" applyFont="1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177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 vertical="center" wrapText="1" shrinkToFit="1"/>
    </xf>
    <xf numFmtId="0" fontId="16" fillId="0" borderId="17" xfId="0" applyFont="1" applyBorder="1" applyAlignment="1" applyProtection="1">
      <alignment horizontal="center" vertical="center" wrapText="1" shrinkToFit="1"/>
    </xf>
    <xf numFmtId="0" fontId="16" fillId="0" borderId="63" xfId="0" applyFont="1" applyBorder="1" applyAlignment="1" applyProtection="1">
      <alignment horizontal="center" vertical="center" wrapText="1" shrinkToFit="1"/>
    </xf>
    <xf numFmtId="0" fontId="23" fillId="0" borderId="40" xfId="0" applyNumberFormat="1" applyFont="1" applyBorder="1" applyAlignment="1" applyProtection="1">
      <alignment horizontal="center" vertical="center" shrinkToFit="1"/>
      <protection locked="0"/>
    </xf>
    <xf numFmtId="0" fontId="23" fillId="0" borderId="38" xfId="0" applyNumberFormat="1" applyFont="1" applyBorder="1" applyAlignment="1" applyProtection="1">
      <alignment horizontal="center" vertical="center" shrinkToFit="1"/>
      <protection locked="0"/>
    </xf>
    <xf numFmtId="0" fontId="23" fillId="0" borderId="29" xfId="0" applyNumberFormat="1" applyFont="1" applyBorder="1" applyAlignment="1" applyProtection="1">
      <alignment horizontal="center" vertical="center" shrinkToFit="1"/>
      <protection locked="0"/>
    </xf>
    <xf numFmtId="0" fontId="23" fillId="0" borderId="8" xfId="0" applyNumberFormat="1" applyFont="1" applyBorder="1" applyAlignment="1" applyProtection="1">
      <alignment horizontal="center" vertical="center" shrinkToFit="1"/>
      <protection locked="0"/>
    </xf>
    <xf numFmtId="0" fontId="23" fillId="0" borderId="41" xfId="0" applyNumberFormat="1" applyFont="1" applyBorder="1" applyAlignment="1" applyProtection="1">
      <alignment horizontal="center" vertical="center" shrinkToFit="1"/>
      <protection locked="0"/>
    </xf>
    <xf numFmtId="0" fontId="23" fillId="0" borderId="9" xfId="0" applyNumberFormat="1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left" vertical="center" indent="1"/>
      <protection locked="0"/>
    </xf>
    <xf numFmtId="0" fontId="12" fillId="0" borderId="17" xfId="0" applyFont="1" applyBorder="1" applyAlignment="1" applyProtection="1">
      <alignment horizontal="left" vertical="center" indent="1"/>
      <protection locked="0"/>
    </xf>
    <xf numFmtId="0" fontId="12" fillId="0" borderId="27" xfId="0" applyFont="1" applyBorder="1" applyAlignment="1" applyProtection="1">
      <alignment horizontal="left" vertical="center" indent="1"/>
      <protection locked="0"/>
    </xf>
    <xf numFmtId="0" fontId="12" fillId="0" borderId="32" xfId="0" applyFont="1" applyBorder="1" applyAlignment="1" applyProtection="1">
      <alignment horizontal="left" vertical="center" indent="1"/>
      <protection locked="0"/>
    </xf>
    <xf numFmtId="0" fontId="12" fillId="0" borderId="0" xfId="0" applyFont="1" applyBorder="1" applyAlignment="1" applyProtection="1">
      <alignment horizontal="left" vertical="center" indent="1"/>
      <protection locked="0"/>
    </xf>
    <xf numFmtId="0" fontId="12" fillId="0" borderId="2" xfId="0" applyFont="1" applyBorder="1" applyAlignment="1" applyProtection="1">
      <alignment horizontal="left" vertical="center" indent="1"/>
      <protection locked="0"/>
    </xf>
    <xf numFmtId="0" fontId="12" fillId="0" borderId="33" xfId="0" applyFont="1" applyBorder="1" applyAlignment="1" applyProtection="1">
      <alignment horizontal="left" vertical="center" indent="1"/>
      <protection locked="0"/>
    </xf>
    <xf numFmtId="0" fontId="12" fillId="0" borderId="12" xfId="0" applyFont="1" applyBorder="1" applyAlignment="1" applyProtection="1">
      <alignment horizontal="left" vertical="center" indent="1"/>
      <protection locked="0"/>
    </xf>
    <xf numFmtId="0" fontId="12" fillId="0" borderId="13" xfId="0" applyFont="1" applyBorder="1" applyAlignment="1" applyProtection="1">
      <alignment horizontal="left" vertical="center" indent="1"/>
      <protection locked="0"/>
    </xf>
    <xf numFmtId="0" fontId="12" fillId="0" borderId="29" xfId="0" applyFont="1" applyBorder="1" applyAlignment="1" applyProtection="1">
      <alignment horizontal="left" vertical="center" indent="1" shrinkToFit="1"/>
      <protection locked="0"/>
    </xf>
    <xf numFmtId="0" fontId="12" fillId="0" borderId="8" xfId="0" applyFont="1" applyBorder="1" applyAlignment="1" applyProtection="1">
      <alignment horizontal="left" vertical="center" indent="1" shrinkToFit="1"/>
      <protection locked="0"/>
    </xf>
    <xf numFmtId="0" fontId="12" fillId="0" borderId="9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right" vertical="center" shrinkToFit="1"/>
      <protection locked="0"/>
    </xf>
    <xf numFmtId="0" fontId="18" fillId="0" borderId="17" xfId="0" applyFont="1" applyBorder="1" applyAlignment="1" applyProtection="1">
      <alignment horizontal="right" vertical="center" shrinkToFit="1"/>
      <protection locked="0"/>
    </xf>
    <xf numFmtId="0" fontId="18" fillId="0" borderId="11" xfId="0" applyFont="1" applyBorder="1" applyAlignment="1" applyProtection="1">
      <alignment horizontal="right" vertical="center" shrinkToFit="1"/>
      <protection locked="0"/>
    </xf>
    <xf numFmtId="0" fontId="18" fillId="0" borderId="12" xfId="0" applyFont="1" applyBorder="1" applyAlignment="1" applyProtection="1">
      <alignment horizontal="right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</xf>
    <xf numFmtId="0" fontId="17" fillId="0" borderId="38" xfId="0" applyFont="1" applyBorder="1" applyAlignment="1" applyProtection="1">
      <alignment horizontal="center" vertical="center" shrinkToFit="1"/>
    </xf>
    <xf numFmtId="0" fontId="17" fillId="0" borderId="39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0" fontId="17" fillId="0" borderId="8" xfId="0" applyFont="1" applyBorder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shrinkToFit="1"/>
    </xf>
    <xf numFmtId="0" fontId="14" fillId="0" borderId="40" xfId="0" applyFont="1" applyBorder="1" applyAlignment="1" applyProtection="1">
      <alignment horizontal="center" vertical="center" wrapText="1" shrinkToFit="1"/>
      <protection locked="0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 shrinkToFit="1"/>
    </xf>
    <xf numFmtId="0" fontId="16" fillId="0" borderId="64" xfId="0" applyFont="1" applyBorder="1" applyAlignment="1" applyProtection="1">
      <alignment horizontal="center" vertical="center" shrinkToFit="1"/>
    </xf>
    <xf numFmtId="0" fontId="12" fillId="0" borderId="68" xfId="0" applyFont="1" applyBorder="1" applyAlignment="1" applyProtection="1">
      <alignment horizontal="left" vertical="center" indent="1" shrinkToFit="1"/>
      <protection locked="0"/>
    </xf>
    <xf numFmtId="0" fontId="12" fillId="0" borderId="60" xfId="0" applyFont="1" applyBorder="1" applyAlignment="1" applyProtection="1">
      <alignment horizontal="left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70" xfId="0" applyFont="1" applyBorder="1" applyAlignment="1" applyProtection="1">
      <alignment horizontal="center" vertical="center" shrinkToFit="1"/>
    </xf>
    <xf numFmtId="0" fontId="23" fillId="0" borderId="18" xfId="0" applyNumberFormat="1" applyFont="1" applyBorder="1" applyAlignment="1" applyProtection="1">
      <alignment horizontal="center" vertical="center" shrinkToFit="1"/>
      <protection locked="0"/>
    </xf>
    <xf numFmtId="0" fontId="23" fillId="0" borderId="17" xfId="0" applyNumberFormat="1" applyFont="1" applyBorder="1" applyAlignment="1" applyProtection="1">
      <alignment horizontal="center" vertical="center" shrinkToFit="1"/>
      <protection locked="0"/>
    </xf>
    <xf numFmtId="0" fontId="23" fillId="0" borderId="26" xfId="0" applyNumberFormat="1" applyFont="1" applyBorder="1" applyAlignment="1" applyProtection="1">
      <alignment horizontal="center" vertical="center" shrinkToFit="1"/>
      <protection locked="0"/>
    </xf>
    <xf numFmtId="0" fontId="23" fillId="0" borderId="10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Border="1" applyAlignment="1" applyProtection="1">
      <alignment horizontal="center" vertical="center" shrinkToFit="1"/>
      <protection locked="0"/>
    </xf>
    <xf numFmtId="0" fontId="23" fillId="0" borderId="19" xfId="0" applyNumberFormat="1" applyFont="1" applyBorder="1" applyAlignment="1" applyProtection="1">
      <alignment horizontal="center" vertical="center" shrinkToFit="1"/>
      <protection locked="0"/>
    </xf>
    <xf numFmtId="0" fontId="23" fillId="0" borderId="11" xfId="0" applyNumberFormat="1" applyFont="1" applyBorder="1" applyAlignment="1" applyProtection="1">
      <alignment horizontal="center" vertical="center" shrinkToFit="1"/>
      <protection locked="0"/>
    </xf>
    <xf numFmtId="0" fontId="23" fillId="0" borderId="12" xfId="0" applyNumberFormat="1" applyFont="1" applyBorder="1" applyAlignment="1" applyProtection="1">
      <alignment horizontal="center" vertical="center" shrinkToFit="1"/>
      <protection locked="0"/>
    </xf>
    <xf numFmtId="0" fontId="23" fillId="0" borderId="23" xfId="0" applyNumberFormat="1" applyFont="1" applyBorder="1" applyAlignment="1" applyProtection="1">
      <alignment horizontal="center" vertical="center" shrinkToFit="1"/>
      <protection locked="0"/>
    </xf>
    <xf numFmtId="0" fontId="23" fillId="0" borderId="27" xfId="0" applyNumberFormat="1" applyFont="1" applyBorder="1" applyAlignment="1" applyProtection="1">
      <alignment horizontal="center" vertical="center" shrinkToFit="1"/>
      <protection locked="0"/>
    </xf>
    <xf numFmtId="0" fontId="23" fillId="0" borderId="2" xfId="0" applyNumberFormat="1" applyFont="1" applyBorder="1" applyAlignment="1" applyProtection="1">
      <alignment horizontal="center" vertical="center" shrinkToFit="1"/>
      <protection locked="0"/>
    </xf>
    <xf numFmtId="0" fontId="23" fillId="0" borderId="13" xfId="0" applyNumberFormat="1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</xf>
    <xf numFmtId="0" fontId="12" fillId="0" borderId="29" xfId="0" applyFont="1" applyBorder="1" applyAlignment="1" applyProtection="1">
      <alignment horizontal="center" vertical="center" shrinkToFit="1"/>
    </xf>
    <xf numFmtId="0" fontId="21" fillId="0" borderId="37" xfId="0" applyFont="1" applyBorder="1" applyAlignment="1" applyProtection="1">
      <alignment horizontal="center" vertical="center" wrapText="1" shrinkToFit="1"/>
    </xf>
    <xf numFmtId="0" fontId="22" fillId="0" borderId="38" xfId="0" applyFont="1" applyBorder="1" applyAlignment="1" applyProtection="1">
      <alignment horizontal="center" vertical="center" shrinkToFit="1"/>
    </xf>
    <xf numFmtId="0" fontId="22" fillId="0" borderId="39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wrapText="1" shrinkToFit="1"/>
    </xf>
    <xf numFmtId="0" fontId="22" fillId="0" borderId="8" xfId="0" applyFont="1" applyBorder="1" applyAlignment="1" applyProtection="1">
      <alignment horizontal="center" vertical="center" shrinkToFit="1"/>
    </xf>
    <xf numFmtId="0" fontId="22" fillId="0" borderId="42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0" fontId="11" fillId="0" borderId="74" xfId="0" applyFont="1" applyBorder="1" applyAlignment="1" applyProtection="1">
      <alignment horizontal="left" vertical="top" shrinkToFit="1"/>
      <protection locked="0"/>
    </xf>
    <xf numFmtId="0" fontId="11" fillId="0" borderId="71" xfId="0" applyFont="1" applyBorder="1" applyAlignment="1" applyProtection="1">
      <alignment horizontal="left" vertical="top" shrinkToFit="1"/>
      <protection locked="0"/>
    </xf>
    <xf numFmtId="0" fontId="11" fillId="0" borderId="72" xfId="0" applyFont="1" applyBorder="1" applyAlignment="1" applyProtection="1">
      <alignment horizontal="left" vertical="top" shrinkToFit="1"/>
      <protection locked="0"/>
    </xf>
    <xf numFmtId="0" fontId="11" fillId="0" borderId="32" xfId="0" applyFont="1" applyBorder="1" applyAlignment="1" applyProtection="1">
      <alignment horizontal="left" vertical="top" shrinkToFit="1"/>
      <protection locked="0"/>
    </xf>
    <xf numFmtId="0" fontId="11" fillId="0" borderId="0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5" xfId="0" applyFont="1" applyBorder="1" applyAlignment="1" applyProtection="1">
      <alignment horizontal="left" vertical="top" shrinkToFit="1"/>
      <protection locked="0"/>
    </xf>
    <xf numFmtId="0" fontId="11" fillId="0" borderId="3" xfId="0" applyFont="1" applyBorder="1" applyAlignment="1" applyProtection="1">
      <alignment horizontal="left" vertical="top" shrinkToFit="1"/>
      <protection locked="0"/>
    </xf>
    <xf numFmtId="0" fontId="11" fillId="0" borderId="73" xfId="0" applyFont="1" applyBorder="1" applyAlignment="1" applyProtection="1">
      <alignment horizontal="left" vertical="top" shrinkToFit="1"/>
      <protection locked="0"/>
    </xf>
    <xf numFmtId="0" fontId="19" fillId="0" borderId="16" xfId="0" applyFont="1" applyBorder="1" applyAlignment="1" applyProtection="1">
      <alignment horizontal="center" vertical="center" wrapText="1" shrinkToFit="1"/>
    </xf>
    <xf numFmtId="0" fontId="19" fillId="0" borderId="17" xfId="0" applyFont="1" applyBorder="1" applyAlignment="1" applyProtection="1">
      <alignment horizontal="center" vertical="center" wrapText="1" shrinkToFit="1"/>
    </xf>
    <xf numFmtId="0" fontId="19" fillId="0" borderId="63" xfId="0" applyFont="1" applyBorder="1" applyAlignment="1" applyProtection="1">
      <alignment horizontal="center" vertical="center" wrapText="1" shrinkToFit="1"/>
    </xf>
    <xf numFmtId="0" fontId="19" fillId="0" borderId="1" xfId="0" applyFont="1" applyBorder="1" applyAlignment="1" applyProtection="1">
      <alignment horizontal="center" vertical="center" wrapText="1" shrinkToFit="1"/>
    </xf>
    <xf numFmtId="0" fontId="19" fillId="0" borderId="0" xfId="0" applyFont="1" applyBorder="1" applyAlignment="1" applyProtection="1">
      <alignment horizontal="center" vertical="center" wrapText="1" shrinkToFit="1"/>
    </xf>
    <xf numFmtId="0" fontId="19" fillId="0" borderId="30" xfId="0" applyFont="1" applyBorder="1" applyAlignment="1" applyProtection="1">
      <alignment horizontal="center" vertical="center" wrapText="1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30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wrapText="1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16" fillId="0" borderId="14" xfId="0" applyFont="1" applyBorder="1" applyAlignment="1" applyProtection="1">
      <alignment horizontal="center" vertical="center" wrapText="1" shrinkToFit="1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34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76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center" shrinkToFit="1"/>
    </xf>
    <xf numFmtId="0" fontId="16" fillId="0" borderId="77" xfId="0" applyFont="1" applyBorder="1" applyAlignment="1" applyProtection="1">
      <alignment horizontal="center" vertical="center" shrinkToFit="1"/>
    </xf>
    <xf numFmtId="49" fontId="14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78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62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61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26" fillId="0" borderId="51" xfId="0" applyFont="1" applyBorder="1" applyAlignment="1" applyProtection="1">
      <alignment horizontal="center" vertical="center" shrinkToFit="1"/>
      <protection locked="0"/>
    </xf>
    <xf numFmtId="0" fontId="26" fillId="0" borderId="52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0" fontId="11" fillId="0" borderId="79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right" vertical="center" shrinkToFit="1"/>
      <protection locked="0"/>
    </xf>
    <xf numFmtId="0" fontId="18" fillId="0" borderId="33" xfId="0" applyFont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/>
    </xf>
    <xf numFmtId="0" fontId="12" fillId="0" borderId="53" xfId="0" applyFont="1" applyBorder="1" applyAlignment="1" applyProtection="1">
      <alignment horizontal="left" vertical="center" indent="1" shrinkToFit="1"/>
      <protection locked="0"/>
    </xf>
    <xf numFmtId="0" fontId="12" fillId="0" borderId="54" xfId="0" applyFont="1" applyBorder="1" applyAlignment="1" applyProtection="1">
      <alignment horizontal="left" vertical="center" indent="1" shrinkToFit="1"/>
      <protection locked="0"/>
    </xf>
    <xf numFmtId="0" fontId="12" fillId="0" borderId="56" xfId="0" applyFont="1" applyBorder="1" applyAlignment="1" applyProtection="1">
      <alignment horizontal="left" vertical="center" indent="1" shrinkToFit="1"/>
      <protection locked="0"/>
    </xf>
    <xf numFmtId="0" fontId="12" fillId="0" borderId="21" xfId="0" applyFont="1" applyBorder="1" applyAlignment="1" applyProtection="1">
      <alignment horizontal="left" vertical="center" indent="1" shrinkToFit="1"/>
      <protection locked="0"/>
    </xf>
    <xf numFmtId="0" fontId="12" fillId="0" borderId="57" xfId="0" applyFont="1" applyBorder="1" applyAlignment="1" applyProtection="1">
      <alignment horizontal="left" vertical="center" indent="1" shrinkToFit="1"/>
      <protection locked="0"/>
    </xf>
    <xf numFmtId="0" fontId="12" fillId="0" borderId="24" xfId="0" applyFont="1" applyBorder="1" applyAlignment="1" applyProtection="1">
      <alignment horizontal="left" vertical="center" indent="1" shrinkToFit="1"/>
      <protection locked="0"/>
    </xf>
    <xf numFmtId="14" fontId="12" fillId="0" borderId="54" xfId="0" applyNumberFormat="1" applyFont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42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 vertical="center"/>
    </xf>
    <xf numFmtId="0" fontId="19" fillId="0" borderId="50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49" xfId="0" applyFont="1" applyBorder="1" applyAlignment="1" applyProtection="1">
      <alignment horizontal="center" vertical="center"/>
    </xf>
    <xf numFmtId="49" fontId="14" fillId="0" borderId="29" xfId="0" applyNumberFormat="1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49" fontId="14" fillId="0" borderId="9" xfId="0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left" shrinkToFit="1"/>
    </xf>
    <xf numFmtId="0" fontId="14" fillId="0" borderId="23" xfId="0" applyFont="1" applyBorder="1" applyAlignment="1" applyProtection="1">
      <alignment horizontal="left" shrinkToFit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left" shrinkToFit="1"/>
    </xf>
    <xf numFmtId="0" fontId="14" fillId="0" borderId="13" xfId="0" applyFont="1" applyBorder="1" applyAlignment="1" applyProtection="1">
      <alignment horizontal="left" shrinkToFit="1"/>
    </xf>
    <xf numFmtId="0" fontId="27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vertical="center" wrapText="1" shrinkToFit="1"/>
    </xf>
    <xf numFmtId="0" fontId="17" fillId="0" borderId="8" xfId="0" applyFont="1" applyBorder="1" applyAlignment="1" applyProtection="1">
      <alignment horizontal="left" vertical="center" shrinkToFit="1"/>
    </xf>
    <xf numFmtId="0" fontId="17" fillId="0" borderId="9" xfId="0" applyFont="1" applyBorder="1" applyAlignment="1" applyProtection="1">
      <alignment horizontal="left" vertical="center" shrinkToFit="1"/>
    </xf>
    <xf numFmtId="0" fontId="17" fillId="0" borderId="7" xfId="0" applyFont="1" applyBorder="1" applyAlignment="1" applyProtection="1">
      <alignment horizontal="left" vertical="center" shrinkToFit="1"/>
    </xf>
    <xf numFmtId="0" fontId="17" fillId="0" borderId="46" xfId="0" applyFont="1" applyBorder="1" applyAlignment="1" applyProtection="1">
      <alignment horizontal="left" vertical="center" shrinkToFit="1"/>
    </xf>
    <xf numFmtId="0" fontId="17" fillId="0" borderId="34" xfId="0" applyFont="1" applyBorder="1" applyAlignment="1" applyProtection="1">
      <alignment horizontal="left" vertical="center" shrinkToFit="1"/>
    </xf>
    <xf numFmtId="0" fontId="17" fillId="0" borderId="48" xfId="0" applyFont="1" applyBorder="1" applyAlignment="1" applyProtection="1">
      <alignment horizontal="left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65" xfId="0" applyFont="1" applyBorder="1" applyAlignment="1" applyProtection="1">
      <alignment horizontal="center" vertical="center" shrinkToFit="1"/>
    </xf>
    <xf numFmtId="0" fontId="12" fillId="0" borderId="66" xfId="0" applyFont="1" applyBorder="1" applyAlignment="1" applyProtection="1">
      <alignment horizontal="center" vertical="center" shrinkToFit="1"/>
    </xf>
    <xf numFmtId="0" fontId="12" fillId="0" borderId="67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3" fillId="0" borderId="15" xfId="0" applyNumberFormat="1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15" xfId="0" applyNumberFormat="1" applyFont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Border="1" applyAlignment="1" applyProtection="1">
      <alignment horizontal="center" vertical="center" shrinkToFit="1"/>
      <protection locked="0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shrinkToFit="1"/>
      <protection locked="0"/>
    </xf>
    <xf numFmtId="0" fontId="5" fillId="0" borderId="12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100853</xdr:colOff>
      <xdr:row>0</xdr:row>
      <xdr:rowOff>0</xdr:rowOff>
    </xdr:from>
    <xdr:to>
      <xdr:col>17</xdr:col>
      <xdr:colOff>361949</xdr:colOff>
      <xdr:row>5</xdr:row>
      <xdr:rowOff>156880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4784912" y="0"/>
          <a:ext cx="2614331" cy="133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株式会社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  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杉   田</a:t>
          </a:r>
          <a:endParaRPr lang="en-US" altLang="ja-JP" sz="2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370-0724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群馬県邑楽郡千代田町下中森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1050-1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 0276 (86) 2031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</a:t>
          </a:r>
          <a:r>
            <a:rPr lang="en-US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0276 (86) 3004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27"/>
  <sheetViews>
    <sheetView showZeros="0" tabSelected="1" zoomScale="70" zoomScaleNormal="70" workbookViewId="0">
      <selection activeCell="A3" sqref="A3:K4"/>
    </sheetView>
  </sheetViews>
  <sheetFormatPr defaultColWidth="0" defaultRowHeight="14.1" customHeight="1" zeroHeight="1" x14ac:dyDescent="0.15"/>
  <cols>
    <col min="1" max="3" width="6.625" style="2" customWidth="1"/>
    <col min="4" max="4" width="5.625" style="2" customWidth="1"/>
    <col min="5" max="18" width="5.125" style="2" customWidth="1"/>
    <col min="19" max="19" width="6.375" style="2" customWidth="1"/>
    <col min="20" max="26" width="5.625" style="2" customWidth="1"/>
    <col min="27" max="256" width="5.625" style="2" hidden="1" customWidth="1"/>
    <col min="257" max="16384" width="9" style="2" hidden="1"/>
  </cols>
  <sheetData>
    <row r="1" spans="1:27" ht="20.100000000000001" customHeight="1" x14ac:dyDescent="0.15">
      <c r="A1" s="240" t="s">
        <v>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1"/>
      <c r="M1" s="1"/>
      <c r="N1" s="1"/>
      <c r="O1" s="1"/>
      <c r="P1" s="1"/>
      <c r="Q1" s="1"/>
      <c r="R1" s="1"/>
      <c r="T1" s="214" t="s">
        <v>72</v>
      </c>
      <c r="U1" s="215"/>
      <c r="V1" s="215"/>
      <c r="W1" s="215"/>
      <c r="X1" s="215"/>
      <c r="Y1" s="215"/>
      <c r="Z1" s="215"/>
    </row>
    <row r="2" spans="1:27" ht="20.100000000000001" customHeight="1" x14ac:dyDescent="0.1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1"/>
      <c r="M2" s="1"/>
      <c r="N2" s="1"/>
      <c r="O2" s="1"/>
      <c r="P2" s="1"/>
      <c r="Q2" s="1"/>
      <c r="R2" s="1"/>
      <c r="T2" s="215"/>
      <c r="U2" s="215"/>
      <c r="V2" s="215"/>
      <c r="W2" s="215"/>
      <c r="X2" s="215"/>
      <c r="Y2" s="215"/>
      <c r="Z2" s="215"/>
    </row>
    <row r="3" spans="1:27" ht="20.25" customHeight="1" x14ac:dyDescent="0.4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3"/>
      <c r="M3" s="3"/>
      <c r="N3" s="145"/>
      <c r="O3" s="145"/>
      <c r="P3" s="145"/>
      <c r="Q3" s="145"/>
      <c r="R3" s="145"/>
    </row>
    <row r="4" spans="1:27" ht="14.1" customHeight="1" x14ac:dyDescent="0.4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3"/>
      <c r="M4" s="3"/>
      <c r="N4" s="145"/>
      <c r="O4" s="145"/>
      <c r="P4" s="145"/>
      <c r="Q4" s="145"/>
      <c r="R4" s="145"/>
      <c r="V4" s="4" t="s">
        <v>11</v>
      </c>
      <c r="W4" s="2" t="s">
        <v>12</v>
      </c>
      <c r="X4" s="2">
        <v>0</v>
      </c>
      <c r="Y4" s="2" t="s">
        <v>30</v>
      </c>
      <c r="AA4" s="2" t="s">
        <v>36</v>
      </c>
    </row>
    <row r="5" spans="1:27" ht="8.25" customHeight="1" thickBo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V5" s="5">
        <v>18</v>
      </c>
      <c r="W5" s="6" t="s">
        <v>29</v>
      </c>
      <c r="X5" s="2">
        <v>18</v>
      </c>
      <c r="Y5" s="2" t="s">
        <v>31</v>
      </c>
      <c r="AA5" s="2" t="s">
        <v>37</v>
      </c>
    </row>
    <row r="6" spans="1:27" ht="9.9499999999999993" customHeight="1" x14ac:dyDescent="0.15">
      <c r="A6" s="186" t="s">
        <v>1</v>
      </c>
      <c r="B6" s="187"/>
      <c r="C6" s="188"/>
      <c r="D6" s="14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52" t="str">
        <f ca="1">TEXT(TODAY(),"yyyy/m/d")&amp;"連絡"</f>
        <v>2022/5/26連絡</v>
      </c>
      <c r="P6" s="153"/>
      <c r="Q6" s="153"/>
      <c r="R6" s="154"/>
      <c r="V6" s="5">
        <v>21</v>
      </c>
      <c r="W6" s="2" t="s">
        <v>13</v>
      </c>
      <c r="X6" s="2">
        <v>24</v>
      </c>
      <c r="Y6" s="2" t="s">
        <v>32</v>
      </c>
      <c r="AA6" s="2" t="s">
        <v>38</v>
      </c>
    </row>
    <row r="7" spans="1:27" ht="9.9499999999999993" customHeight="1" x14ac:dyDescent="0.15">
      <c r="A7" s="159"/>
      <c r="B7" s="160"/>
      <c r="C7" s="161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5"/>
      <c r="P7" s="155"/>
      <c r="Q7" s="155"/>
      <c r="R7" s="156"/>
      <c r="T7" s="14"/>
      <c r="V7" s="5">
        <v>24</v>
      </c>
      <c r="W7" s="2" t="s">
        <v>14</v>
      </c>
      <c r="X7" s="2">
        <v>30</v>
      </c>
      <c r="Y7" s="2" t="s">
        <v>33</v>
      </c>
    </row>
    <row r="8" spans="1:27" ht="9.9499999999999993" customHeight="1" x14ac:dyDescent="0.15">
      <c r="A8" s="159"/>
      <c r="B8" s="160"/>
      <c r="C8" s="161"/>
      <c r="D8" s="15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7"/>
      <c r="P8" s="157"/>
      <c r="Q8" s="157"/>
      <c r="R8" s="158"/>
      <c r="V8" s="5">
        <v>27</v>
      </c>
    </row>
    <row r="9" spans="1:27" ht="9.9499999999999993" customHeight="1" x14ac:dyDescent="0.15">
      <c r="A9" s="159" t="s">
        <v>2</v>
      </c>
      <c r="B9" s="160"/>
      <c r="C9" s="16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  <c r="V9" s="5">
        <v>30</v>
      </c>
    </row>
    <row r="10" spans="1:27" ht="9.9499999999999993" customHeight="1" x14ac:dyDescent="0.15">
      <c r="A10" s="159"/>
      <c r="B10" s="160"/>
      <c r="C10" s="16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</row>
    <row r="11" spans="1:27" ht="9.9499999999999993" customHeight="1" x14ac:dyDescent="0.15">
      <c r="A11" s="159"/>
      <c r="B11" s="160"/>
      <c r="C11" s="16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9"/>
    </row>
    <row r="12" spans="1:27" ht="9.9499999999999993" customHeight="1" x14ac:dyDescent="0.15">
      <c r="A12" s="159" t="s">
        <v>6</v>
      </c>
      <c r="B12" s="160"/>
      <c r="C12" s="161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  <c r="S12" s="24" t="s">
        <v>50</v>
      </c>
      <c r="T12" s="25"/>
      <c r="U12" s="25"/>
      <c r="V12" s="25"/>
      <c r="W12" s="25"/>
    </row>
    <row r="13" spans="1:27" ht="9.9499999999999993" customHeight="1" x14ac:dyDescent="0.15">
      <c r="A13" s="159"/>
      <c r="B13" s="160"/>
      <c r="C13" s="161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24"/>
      <c r="T13" s="25"/>
      <c r="U13" s="25"/>
      <c r="V13" s="25"/>
      <c r="W13" s="25"/>
    </row>
    <row r="14" spans="1:27" ht="9.9499999999999993" customHeight="1" x14ac:dyDescent="0.15">
      <c r="A14" s="159"/>
      <c r="B14" s="160"/>
      <c r="C14" s="161"/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23">
        <f ca="1">YEAR(TODAY())</f>
        <v>2022</v>
      </c>
      <c r="T14" s="25" t="s">
        <v>44</v>
      </c>
      <c r="U14" s="25"/>
      <c r="V14" s="25" t="s">
        <v>45</v>
      </c>
      <c r="W14" s="25"/>
    </row>
    <row r="15" spans="1:27" ht="9.9499999999999993" customHeight="1" x14ac:dyDescent="0.15">
      <c r="A15" s="159" t="s">
        <v>7</v>
      </c>
      <c r="B15" s="160"/>
      <c r="C15" s="161"/>
      <c r="D15" s="38" t="str">
        <f ca="1">S14&amp;"年"&amp;T16&amp;"月"&amp;U16&amp; "日　～　"&amp;S16&amp;"年" &amp;V16&amp;"月"&amp;W16&amp; "日"</f>
        <v>2022年月日　～　2022年月日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23"/>
      <c r="T15" s="25"/>
      <c r="U15" s="25"/>
      <c r="V15" s="25"/>
      <c r="W15" s="25"/>
    </row>
    <row r="16" spans="1:27" ht="9.9499999999999993" customHeight="1" x14ac:dyDescent="0.15">
      <c r="A16" s="159"/>
      <c r="B16" s="160"/>
      <c r="C16" s="161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  <c r="S16" s="23">
        <f ca="1">S14</f>
        <v>2022</v>
      </c>
      <c r="T16" s="26"/>
      <c r="U16" s="26"/>
      <c r="V16" s="26"/>
      <c r="W16" s="26"/>
    </row>
    <row r="17" spans="1:26" ht="9.9499999999999993" customHeight="1" x14ac:dyDescent="0.15">
      <c r="A17" s="159"/>
      <c r="B17" s="160"/>
      <c r="C17" s="161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  <c r="S17" s="23"/>
      <c r="T17" s="26"/>
      <c r="U17" s="26"/>
      <c r="V17" s="26"/>
      <c r="W17" s="26"/>
    </row>
    <row r="18" spans="1:26" ht="9.9499999999999993" customHeight="1" x14ac:dyDescent="0.15">
      <c r="A18" s="159" t="s">
        <v>18</v>
      </c>
      <c r="B18" s="160"/>
      <c r="C18" s="161"/>
      <c r="D18" s="203" t="s">
        <v>47</v>
      </c>
      <c r="E18" s="204"/>
      <c r="F18" s="204"/>
      <c r="G18" s="204"/>
      <c r="H18" s="205"/>
      <c r="I18" s="192" t="s">
        <v>19</v>
      </c>
      <c r="J18" s="193"/>
      <c r="K18" s="193"/>
      <c r="L18" s="194"/>
      <c r="M18" s="165" t="str">
        <f ca="1">S14&amp;"年"&amp;W19&amp;"月" &amp;X19&amp;"日"</f>
        <v>2022年5月日</v>
      </c>
      <c r="N18" s="165"/>
      <c r="O18" s="165"/>
      <c r="P18" s="165"/>
      <c r="Q18" s="165"/>
      <c r="R18" s="166"/>
      <c r="T18" s="2" t="s">
        <v>46</v>
      </c>
    </row>
    <row r="19" spans="1:26" ht="9.9499999999999993" customHeight="1" x14ac:dyDescent="0.15">
      <c r="A19" s="159"/>
      <c r="B19" s="160"/>
      <c r="C19" s="161"/>
      <c r="D19" s="206"/>
      <c r="E19" s="207"/>
      <c r="F19" s="207"/>
      <c r="G19" s="207"/>
      <c r="H19" s="208"/>
      <c r="I19" s="195"/>
      <c r="J19" s="196"/>
      <c r="K19" s="196"/>
      <c r="L19" s="197"/>
      <c r="M19" s="167"/>
      <c r="N19" s="167"/>
      <c r="O19" s="167"/>
      <c r="P19" s="167"/>
      <c r="Q19" s="167"/>
      <c r="R19" s="168"/>
      <c r="T19" s="2" t="s">
        <v>47</v>
      </c>
      <c r="W19" s="27">
        <f ca="1">MONTH(TODAY())</f>
        <v>5</v>
      </c>
      <c r="X19" s="27"/>
      <c r="Y19" s="19" t="s">
        <v>51</v>
      </c>
      <c r="Z19" s="20"/>
    </row>
    <row r="20" spans="1:26" ht="9.9499999999999993" customHeight="1" thickBot="1" x14ac:dyDescent="0.2">
      <c r="A20" s="162"/>
      <c r="B20" s="163"/>
      <c r="C20" s="164"/>
      <c r="D20" s="209"/>
      <c r="E20" s="210"/>
      <c r="F20" s="210"/>
      <c r="G20" s="210"/>
      <c r="H20" s="211"/>
      <c r="I20" s="198"/>
      <c r="J20" s="199"/>
      <c r="K20" s="199"/>
      <c r="L20" s="200"/>
      <c r="M20" s="169"/>
      <c r="N20" s="169"/>
      <c r="O20" s="169"/>
      <c r="P20" s="169"/>
      <c r="Q20" s="169"/>
      <c r="R20" s="170"/>
      <c r="T20" s="2" t="s">
        <v>48</v>
      </c>
      <c r="W20" s="28"/>
      <c r="X20" s="28"/>
      <c r="Y20" s="21"/>
      <c r="Z20" s="22"/>
    </row>
    <row r="21" spans="1:26" ht="30" customHeight="1" thickTop="1" x14ac:dyDescent="0.15">
      <c r="A21" s="59" t="s">
        <v>8</v>
      </c>
      <c r="B21" s="60"/>
      <c r="C21" s="61"/>
      <c r="D21" s="65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190"/>
      <c r="U21" s="2" t="s">
        <v>68</v>
      </c>
    </row>
    <row r="22" spans="1:26" ht="14.1" customHeight="1" x14ac:dyDescent="0.15">
      <c r="A22" s="62"/>
      <c r="B22" s="63"/>
      <c r="C22" s="64"/>
      <c r="D22" s="6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171"/>
      <c r="U22" s="2" t="s">
        <v>69</v>
      </c>
    </row>
    <row r="23" spans="1:26" ht="14.1" customHeight="1" x14ac:dyDescent="0.15">
      <c r="A23" s="62" t="s">
        <v>3</v>
      </c>
      <c r="B23" s="63"/>
      <c r="C23" s="64"/>
      <c r="D23" s="189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91"/>
      <c r="U23" s="2" t="s">
        <v>70</v>
      </c>
    </row>
    <row r="24" spans="1:26" ht="14.1" customHeight="1" x14ac:dyDescent="0.15">
      <c r="A24" s="62"/>
      <c r="B24" s="63"/>
      <c r="C24" s="64"/>
      <c r="D24" s="189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91"/>
      <c r="U24" s="2" t="s">
        <v>71</v>
      </c>
    </row>
    <row r="25" spans="1:26" ht="14.1" customHeight="1" x14ac:dyDescent="0.15">
      <c r="A25" s="62" t="s">
        <v>9</v>
      </c>
      <c r="B25" s="63"/>
      <c r="C25" s="64"/>
      <c r="D25" s="142"/>
      <c r="E25" s="56"/>
      <c r="F25" s="201" t="s">
        <v>35</v>
      </c>
      <c r="G25" s="55"/>
      <c r="H25" s="56"/>
      <c r="I25" s="201" t="s">
        <v>35</v>
      </c>
      <c r="J25" s="55"/>
      <c r="K25" s="56"/>
      <c r="L25" s="201" t="s">
        <v>35</v>
      </c>
      <c r="M25" s="55"/>
      <c r="N25" s="56"/>
      <c r="O25" s="201" t="s">
        <v>35</v>
      </c>
      <c r="P25" s="55"/>
      <c r="Q25" s="56"/>
      <c r="R25" s="212" t="s">
        <v>35</v>
      </c>
      <c r="V25" s="2" t="s">
        <v>27</v>
      </c>
    </row>
    <row r="26" spans="1:26" ht="14.1" customHeight="1" x14ac:dyDescent="0.15">
      <c r="A26" s="62"/>
      <c r="B26" s="63"/>
      <c r="C26" s="64"/>
      <c r="D26" s="143"/>
      <c r="E26" s="58"/>
      <c r="F26" s="202"/>
      <c r="G26" s="57"/>
      <c r="H26" s="58"/>
      <c r="I26" s="202"/>
      <c r="J26" s="57"/>
      <c r="K26" s="58"/>
      <c r="L26" s="202"/>
      <c r="M26" s="57"/>
      <c r="N26" s="58"/>
      <c r="O26" s="202"/>
      <c r="P26" s="57"/>
      <c r="Q26" s="58"/>
      <c r="R26" s="213"/>
      <c r="V26" s="2" t="s">
        <v>28</v>
      </c>
    </row>
    <row r="27" spans="1:26" ht="14.1" customHeight="1" x14ac:dyDescent="0.15">
      <c r="A27" s="62" t="s">
        <v>10</v>
      </c>
      <c r="B27" s="63"/>
      <c r="C27" s="64"/>
      <c r="D27" s="6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71"/>
    </row>
    <row r="28" spans="1:26" ht="14.1" customHeight="1" x14ac:dyDescent="0.15">
      <c r="A28" s="62"/>
      <c r="B28" s="63"/>
      <c r="C28" s="64"/>
      <c r="D28" s="6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171"/>
    </row>
    <row r="29" spans="1:26" ht="9.9499999999999993" customHeight="1" x14ac:dyDescent="0.15">
      <c r="A29" s="116" t="s">
        <v>57</v>
      </c>
      <c r="B29" s="117"/>
      <c r="C29" s="118"/>
      <c r="D29" s="183" t="str">
        <f>IF(E29=18,W5,IF(E29=24,W6,IF(E29=30,W7,"")))</f>
        <v/>
      </c>
      <c r="E29" s="131"/>
      <c r="F29" s="136"/>
      <c r="G29" s="173" t="str">
        <f>IF(H29=18,W5,IF(H29=24,W6,IF(H29=30,W7,"")))</f>
        <v/>
      </c>
      <c r="H29" s="131">
        <f>E29</f>
        <v>0</v>
      </c>
      <c r="I29" s="136"/>
      <c r="J29" s="173" t="str">
        <f>IF(K29=18,W5,IF(K29=24,W6,IF(K29=30,W7,"")))</f>
        <v/>
      </c>
      <c r="K29" s="131">
        <f>E29</f>
        <v>0</v>
      </c>
      <c r="L29" s="136"/>
      <c r="M29" s="180" t="str">
        <f>IF(N29=18,W5,IF(N29=24,W6,IF(N29=30,W7,"")))</f>
        <v/>
      </c>
      <c r="N29" s="131">
        <f>E29</f>
        <v>0</v>
      </c>
      <c r="O29" s="136"/>
      <c r="P29" s="173" t="str">
        <f>IF(Q29=18,W5,IF(Q29=24,W6,IF(Q29=30,W7,"")))</f>
        <v/>
      </c>
      <c r="Q29" s="131">
        <f>E29</f>
        <v>0</v>
      </c>
      <c r="R29" s="132"/>
    </row>
    <row r="30" spans="1:26" ht="9.9499999999999993" customHeight="1" x14ac:dyDescent="0.15">
      <c r="A30" s="172"/>
      <c r="B30" s="117"/>
      <c r="C30" s="118"/>
      <c r="D30" s="184"/>
      <c r="E30" s="176"/>
      <c r="F30" s="177"/>
      <c r="G30" s="174"/>
      <c r="H30" s="176"/>
      <c r="I30" s="177"/>
      <c r="J30" s="174"/>
      <c r="K30" s="176"/>
      <c r="L30" s="177"/>
      <c r="M30" s="181"/>
      <c r="N30" s="176"/>
      <c r="O30" s="177"/>
      <c r="P30" s="174"/>
      <c r="Q30" s="176"/>
      <c r="R30" s="241"/>
    </row>
    <row r="31" spans="1:26" ht="9.9499999999999993" customHeight="1" x14ac:dyDescent="0.15">
      <c r="A31" s="172"/>
      <c r="B31" s="117"/>
      <c r="C31" s="118"/>
      <c r="D31" s="185"/>
      <c r="E31" s="178"/>
      <c r="F31" s="179"/>
      <c r="G31" s="175"/>
      <c r="H31" s="178"/>
      <c r="I31" s="179"/>
      <c r="J31" s="175"/>
      <c r="K31" s="178"/>
      <c r="L31" s="179"/>
      <c r="M31" s="182"/>
      <c r="N31" s="178"/>
      <c r="O31" s="179"/>
      <c r="P31" s="175"/>
      <c r="Q31" s="178"/>
      <c r="R31" s="242"/>
    </row>
    <row r="32" spans="1:26" ht="14.1" customHeight="1" x14ac:dyDescent="0.15">
      <c r="A32" s="29" t="s">
        <v>26</v>
      </c>
      <c r="B32" s="30"/>
      <c r="C32" s="31"/>
      <c r="D32" s="144">
        <f>IF(D27&gt;E29,D27,E29)</f>
        <v>0</v>
      </c>
      <c r="E32" s="67"/>
      <c r="F32" s="67"/>
      <c r="G32" s="67">
        <f>IF(G27&gt;H29,G27,H29)</f>
        <v>0</v>
      </c>
      <c r="H32" s="67"/>
      <c r="I32" s="67"/>
      <c r="J32" s="67">
        <f>IF(J27&gt;K29,J27,K29)</f>
        <v>0</v>
      </c>
      <c r="K32" s="67"/>
      <c r="L32" s="67"/>
      <c r="M32" s="67">
        <f t="shared" ref="M32" si="0">IF(M27&gt;N29,M27,N29)</f>
        <v>0</v>
      </c>
      <c r="N32" s="67"/>
      <c r="O32" s="67"/>
      <c r="P32" s="67">
        <f t="shared" ref="P32" si="1">IF(P27&gt;Q29,P27,Q29)</f>
        <v>0</v>
      </c>
      <c r="Q32" s="67"/>
      <c r="R32" s="68"/>
    </row>
    <row r="33" spans="1:23" ht="14.1" customHeight="1" x14ac:dyDescent="0.15">
      <c r="A33" s="69" t="s">
        <v>67</v>
      </c>
      <c r="B33" s="70"/>
      <c r="C33" s="71"/>
      <c r="D33" s="144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8"/>
    </row>
    <row r="34" spans="1:23" ht="14.1" hidden="1" customHeight="1" x14ac:dyDescent="0.15">
      <c r="A34" s="29" t="s">
        <v>65</v>
      </c>
      <c r="B34" s="30"/>
      <c r="C34" s="31"/>
      <c r="D34" s="129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/>
    </row>
    <row r="35" spans="1:23" ht="14.1" hidden="1" customHeight="1" x14ac:dyDescent="0.15">
      <c r="A35" s="69" t="s">
        <v>66</v>
      </c>
      <c r="B35" s="70"/>
      <c r="C35" s="71"/>
      <c r="D35" s="129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</row>
    <row r="36" spans="1:23" ht="18" customHeight="1" x14ac:dyDescent="0.15">
      <c r="A36" s="29" t="s">
        <v>59</v>
      </c>
      <c r="B36" s="30"/>
      <c r="C36" s="31"/>
      <c r="D36" s="140"/>
      <c r="E36" s="131"/>
      <c r="F36" s="136"/>
      <c r="G36" s="130" t="str">
        <f>IF(ISBLANK(G$27),"",D$36)</f>
        <v/>
      </c>
      <c r="H36" s="131"/>
      <c r="I36" s="136"/>
      <c r="J36" s="130" t="str">
        <f t="shared" ref="J36" si="2">IF(ISBLANK(J$27),"",G$36)</f>
        <v/>
      </c>
      <c r="K36" s="131"/>
      <c r="L36" s="136"/>
      <c r="M36" s="130" t="str">
        <f t="shared" ref="M36" si="3">IF(ISBLANK(M$27),"",J$36)</f>
        <v/>
      </c>
      <c r="N36" s="131"/>
      <c r="O36" s="136"/>
      <c r="P36" s="130" t="str">
        <f t="shared" ref="P36" si="4">IF(ISBLANK(P$27),"",M$36)</f>
        <v/>
      </c>
      <c r="Q36" s="131"/>
      <c r="R36" s="132"/>
    </row>
    <row r="37" spans="1:23" ht="14.1" customHeight="1" thickBot="1" x14ac:dyDescent="0.2">
      <c r="A37" s="125" t="s">
        <v>60</v>
      </c>
      <c r="B37" s="126"/>
      <c r="C37" s="127"/>
      <c r="D37" s="137"/>
      <c r="E37" s="138"/>
      <c r="F37" s="139"/>
      <c r="G37" s="133"/>
      <c r="H37" s="134"/>
      <c r="I37" s="135"/>
      <c r="J37" s="133"/>
      <c r="K37" s="134"/>
      <c r="L37" s="135"/>
      <c r="M37" s="133"/>
      <c r="N37" s="134"/>
      <c r="O37" s="135"/>
      <c r="P37" s="133"/>
      <c r="Q37" s="134"/>
      <c r="R37" s="141"/>
    </row>
    <row r="38" spans="1:23" ht="14.1" customHeight="1" thickTop="1" x14ac:dyDescent="0.15">
      <c r="A38" s="91" t="s">
        <v>61</v>
      </c>
      <c r="B38" s="92"/>
      <c r="C38" s="93"/>
      <c r="D38" s="32">
        <f>IFERROR(D32+D36,"")</f>
        <v>0</v>
      </c>
      <c r="E38" s="33"/>
      <c r="F38" s="33"/>
      <c r="G38" s="33" t="str">
        <f>IFERROR(G32+G36,"")</f>
        <v/>
      </c>
      <c r="H38" s="33"/>
      <c r="I38" s="33"/>
      <c r="J38" s="33" t="str">
        <f>IFERROR(J32+J36,"")</f>
        <v/>
      </c>
      <c r="K38" s="33"/>
      <c r="L38" s="33"/>
      <c r="M38" s="33" t="str">
        <f>IFERROR(M32+M36,"")</f>
        <v/>
      </c>
      <c r="N38" s="33"/>
      <c r="O38" s="33"/>
      <c r="P38" s="33" t="str">
        <f>IFERROR(P32+P36,"")</f>
        <v/>
      </c>
      <c r="Q38" s="33"/>
      <c r="R38" s="36"/>
    </row>
    <row r="39" spans="1:23" ht="14.1" customHeight="1" x14ac:dyDescent="0.15">
      <c r="A39" s="94"/>
      <c r="B39" s="95"/>
      <c r="C39" s="96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7"/>
    </row>
    <row r="40" spans="1:23" ht="21.75" customHeight="1" x14ac:dyDescent="0.15">
      <c r="A40" s="97"/>
      <c r="B40" s="95"/>
      <c r="C40" s="96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7"/>
    </row>
    <row r="41" spans="1:23" ht="12" customHeight="1" x14ac:dyDescent="0.15">
      <c r="A41" s="107" t="s">
        <v>20</v>
      </c>
      <c r="B41" s="108"/>
      <c r="C41" s="109"/>
      <c r="D41" s="34" t="str">
        <f>IF(ISBLANK(D$27),"","18")</f>
        <v/>
      </c>
      <c r="E41" s="35"/>
      <c r="F41" s="35"/>
      <c r="G41" s="77" t="str">
        <f t="shared" ref="G41" si="5">IF(ISBLANK(G$27),"","18")</f>
        <v/>
      </c>
      <c r="H41" s="78"/>
      <c r="I41" s="79"/>
      <c r="J41" s="77" t="str">
        <f t="shared" ref="J41" si="6">IF(ISBLANK(J$27),"","18")</f>
        <v/>
      </c>
      <c r="K41" s="78"/>
      <c r="L41" s="79"/>
      <c r="M41" s="77" t="str">
        <f t="shared" ref="M41" si="7">IF(ISBLANK(M$27),"","18")</f>
        <v/>
      </c>
      <c r="N41" s="78"/>
      <c r="O41" s="79"/>
      <c r="P41" s="77" t="str">
        <f t="shared" ref="P41" si="8">IF(ISBLANK(P$27),"","18")</f>
        <v/>
      </c>
      <c r="Q41" s="78"/>
      <c r="R41" s="86"/>
    </row>
    <row r="42" spans="1:23" ht="12" customHeight="1" x14ac:dyDescent="0.15">
      <c r="A42" s="110"/>
      <c r="B42" s="111"/>
      <c r="C42" s="112"/>
      <c r="D42" s="34"/>
      <c r="E42" s="35"/>
      <c r="F42" s="35"/>
      <c r="G42" s="80"/>
      <c r="H42" s="81"/>
      <c r="I42" s="82"/>
      <c r="J42" s="80"/>
      <c r="K42" s="81"/>
      <c r="L42" s="82"/>
      <c r="M42" s="80"/>
      <c r="N42" s="81"/>
      <c r="O42" s="82"/>
      <c r="P42" s="80"/>
      <c r="Q42" s="81"/>
      <c r="R42" s="87"/>
      <c r="T42" s="2">
        <v>18</v>
      </c>
      <c r="U42" s="7" t="s">
        <v>52</v>
      </c>
      <c r="V42" s="2">
        <v>8</v>
      </c>
      <c r="W42" s="2">
        <v>20</v>
      </c>
    </row>
    <row r="43" spans="1:23" ht="18" customHeight="1" x14ac:dyDescent="0.15">
      <c r="A43" s="69" t="s">
        <v>62</v>
      </c>
      <c r="B43" s="70"/>
      <c r="C43" s="71"/>
      <c r="D43" s="34"/>
      <c r="E43" s="35"/>
      <c r="F43" s="35"/>
      <c r="G43" s="83"/>
      <c r="H43" s="84"/>
      <c r="I43" s="85"/>
      <c r="J43" s="83"/>
      <c r="K43" s="84"/>
      <c r="L43" s="85"/>
      <c r="M43" s="83"/>
      <c r="N43" s="84"/>
      <c r="O43" s="85"/>
      <c r="P43" s="83"/>
      <c r="Q43" s="84"/>
      <c r="R43" s="88"/>
      <c r="T43" s="2">
        <v>24</v>
      </c>
      <c r="U43" s="2">
        <v>3</v>
      </c>
      <c r="V43" s="2">
        <v>12</v>
      </c>
      <c r="W43" s="2">
        <v>25</v>
      </c>
    </row>
    <row r="44" spans="1:23" ht="12" customHeight="1" x14ac:dyDescent="0.15">
      <c r="A44" s="107" t="s">
        <v>21</v>
      </c>
      <c r="B44" s="108"/>
      <c r="C44" s="109"/>
      <c r="D44" s="34" t="str">
        <f>IF(ISBLANK(D$27),"","20")</f>
        <v/>
      </c>
      <c r="E44" s="35"/>
      <c r="F44" s="35"/>
      <c r="G44" s="77" t="str">
        <f t="shared" ref="G44" si="9">IF(ISBLANK(G$27),"","20")</f>
        <v/>
      </c>
      <c r="H44" s="78"/>
      <c r="I44" s="79"/>
      <c r="J44" s="77" t="str">
        <f t="shared" ref="J44" si="10">IF(ISBLANK(J$27),"","20")</f>
        <v/>
      </c>
      <c r="K44" s="78"/>
      <c r="L44" s="79"/>
      <c r="M44" s="77" t="str">
        <f t="shared" ref="M44" si="11">IF(ISBLANK(M$27),"","20")</f>
        <v/>
      </c>
      <c r="N44" s="78"/>
      <c r="O44" s="79"/>
      <c r="P44" s="77" t="str">
        <f t="shared" ref="P44" si="12">IF(ISBLANK(P$27),"","20")</f>
        <v/>
      </c>
      <c r="Q44" s="78"/>
      <c r="R44" s="86"/>
      <c r="T44" s="2">
        <v>30</v>
      </c>
      <c r="U44" s="2">
        <v>6</v>
      </c>
      <c r="V44" s="2">
        <v>15</v>
      </c>
      <c r="W44" s="2">
        <v>40</v>
      </c>
    </row>
    <row r="45" spans="1:23" ht="8.25" customHeight="1" x14ac:dyDescent="0.15">
      <c r="A45" s="110"/>
      <c r="B45" s="111"/>
      <c r="C45" s="112"/>
      <c r="D45" s="34"/>
      <c r="E45" s="35"/>
      <c r="F45" s="35"/>
      <c r="G45" s="80"/>
      <c r="H45" s="81"/>
      <c r="I45" s="82"/>
      <c r="J45" s="80"/>
      <c r="K45" s="81"/>
      <c r="L45" s="82"/>
      <c r="M45" s="80"/>
      <c r="N45" s="81"/>
      <c r="O45" s="82"/>
      <c r="P45" s="80"/>
      <c r="Q45" s="81"/>
      <c r="R45" s="87"/>
      <c r="V45" s="2">
        <v>18</v>
      </c>
    </row>
    <row r="46" spans="1:23" ht="18" customHeight="1" x14ac:dyDescent="0.15">
      <c r="A46" s="69" t="s">
        <v>63</v>
      </c>
      <c r="B46" s="70"/>
      <c r="C46" s="71"/>
      <c r="D46" s="34"/>
      <c r="E46" s="35"/>
      <c r="F46" s="35"/>
      <c r="G46" s="83"/>
      <c r="H46" s="84"/>
      <c r="I46" s="85"/>
      <c r="J46" s="83"/>
      <c r="K46" s="84"/>
      <c r="L46" s="85"/>
      <c r="M46" s="83"/>
      <c r="N46" s="84"/>
      <c r="O46" s="85"/>
      <c r="P46" s="83"/>
      <c r="Q46" s="84"/>
      <c r="R46" s="88"/>
      <c r="V46" s="2">
        <v>21</v>
      </c>
    </row>
    <row r="47" spans="1:23" ht="11.25" customHeight="1" x14ac:dyDescent="0.15">
      <c r="A47" s="107" t="s">
        <v>4</v>
      </c>
      <c r="B47" s="108"/>
      <c r="C47" s="109"/>
      <c r="D47" s="34" t="str">
        <f>IF(ISBLANK(D$27),""," (N)")</f>
        <v/>
      </c>
      <c r="E47" s="35"/>
      <c r="F47" s="35"/>
      <c r="G47" s="77" t="str">
        <f t="shared" ref="G47" si="13">IF(ISBLANK(G$27),""," (N)")</f>
        <v/>
      </c>
      <c r="H47" s="78"/>
      <c r="I47" s="79"/>
      <c r="J47" s="77" t="str">
        <f t="shared" ref="J47" si="14">IF(ISBLANK(J$27),""," (N)")</f>
        <v/>
      </c>
      <c r="K47" s="78"/>
      <c r="L47" s="79"/>
      <c r="M47" s="77" t="str">
        <f t="shared" ref="M47" si="15">IF(ISBLANK(M$27),""," (N)")</f>
        <v/>
      </c>
      <c r="N47" s="78"/>
      <c r="O47" s="79"/>
      <c r="P47" s="77" t="str">
        <f t="shared" ref="P47" si="16">IF(ISBLANK(P$27),""," (N)")</f>
        <v/>
      </c>
      <c r="Q47" s="78"/>
      <c r="R47" s="86"/>
      <c r="V47" s="2" t="s">
        <v>39</v>
      </c>
      <c r="W47" s="2" t="s">
        <v>56</v>
      </c>
    </row>
    <row r="48" spans="1:23" ht="12" customHeight="1" x14ac:dyDescent="0.15">
      <c r="A48" s="110"/>
      <c r="B48" s="111"/>
      <c r="C48" s="112"/>
      <c r="D48" s="79"/>
      <c r="E48" s="229"/>
      <c r="F48" s="229"/>
      <c r="G48" s="80"/>
      <c r="H48" s="81"/>
      <c r="I48" s="82"/>
      <c r="J48" s="80"/>
      <c r="K48" s="81"/>
      <c r="L48" s="82"/>
      <c r="M48" s="80"/>
      <c r="N48" s="81"/>
      <c r="O48" s="82"/>
      <c r="P48" s="80"/>
      <c r="Q48" s="81"/>
      <c r="R48" s="87"/>
      <c r="V48" s="2" t="s">
        <v>40</v>
      </c>
      <c r="W48" s="2" t="s">
        <v>53</v>
      </c>
    </row>
    <row r="49" spans="1:23" ht="15.75" customHeight="1" x14ac:dyDescent="0.15">
      <c r="A49" s="113" t="s">
        <v>22</v>
      </c>
      <c r="B49" s="114"/>
      <c r="C49" s="115"/>
      <c r="D49" s="79"/>
      <c r="E49" s="229"/>
      <c r="F49" s="229"/>
      <c r="G49" s="83"/>
      <c r="H49" s="84"/>
      <c r="I49" s="85"/>
      <c r="J49" s="83"/>
      <c r="K49" s="84"/>
      <c r="L49" s="85"/>
      <c r="M49" s="83"/>
      <c r="N49" s="84"/>
      <c r="O49" s="85"/>
      <c r="P49" s="83"/>
      <c r="Q49" s="84"/>
      <c r="R49" s="88"/>
      <c r="V49" s="2" t="s">
        <v>41</v>
      </c>
      <c r="W49" s="2" t="s">
        <v>55</v>
      </c>
    </row>
    <row r="50" spans="1:23" ht="14.1" customHeight="1" x14ac:dyDescent="0.15">
      <c r="A50" s="116" t="s">
        <v>54</v>
      </c>
      <c r="B50" s="117"/>
      <c r="C50" s="118"/>
      <c r="D50" s="231"/>
      <c r="E50" s="232"/>
      <c r="F50" s="232"/>
      <c r="G50" s="231"/>
      <c r="H50" s="232"/>
      <c r="I50" s="232"/>
      <c r="J50" s="231"/>
      <c r="K50" s="232"/>
      <c r="L50" s="232"/>
      <c r="M50" s="231"/>
      <c r="N50" s="232"/>
      <c r="O50" s="232"/>
      <c r="P50" s="232"/>
      <c r="Q50" s="232"/>
      <c r="R50" s="235"/>
    </row>
    <row r="51" spans="1:23" ht="15" customHeight="1" thickBot="1" x14ac:dyDescent="0.2">
      <c r="A51" s="230"/>
      <c r="B51" s="120"/>
      <c r="C51" s="121"/>
      <c r="D51" s="233"/>
      <c r="E51" s="234"/>
      <c r="F51" s="234"/>
      <c r="G51" s="233"/>
      <c r="H51" s="234"/>
      <c r="I51" s="234"/>
      <c r="J51" s="233"/>
      <c r="K51" s="234"/>
      <c r="L51" s="234"/>
      <c r="M51" s="233"/>
      <c r="N51" s="234"/>
      <c r="O51" s="234"/>
      <c r="P51" s="234"/>
      <c r="Q51" s="234"/>
      <c r="R51" s="236"/>
    </row>
    <row r="52" spans="1:23" ht="14.1" customHeight="1" x14ac:dyDescent="0.15">
      <c r="A52" s="116" t="s">
        <v>58</v>
      </c>
      <c r="B52" s="117"/>
      <c r="C52" s="118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100"/>
    </row>
    <row r="53" spans="1:23" ht="14.1" customHeight="1" x14ac:dyDescent="0.15">
      <c r="A53" s="119"/>
      <c r="B53" s="120"/>
      <c r="C53" s="121"/>
      <c r="D53" s="101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3"/>
    </row>
    <row r="54" spans="1:23" ht="14.1" customHeight="1" x14ac:dyDescent="0.15">
      <c r="A54" s="119"/>
      <c r="B54" s="120"/>
      <c r="C54" s="121"/>
      <c r="D54" s="10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3"/>
    </row>
    <row r="55" spans="1:23" ht="6.75" customHeight="1" x14ac:dyDescent="0.15">
      <c r="A55" s="119"/>
      <c r="B55" s="120"/>
      <c r="C55" s="121"/>
      <c r="D55" s="101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3"/>
    </row>
    <row r="56" spans="1:23" ht="8.25" customHeight="1" x14ac:dyDescent="0.15">
      <c r="A56" s="119"/>
      <c r="B56" s="120"/>
      <c r="C56" s="121"/>
      <c r="D56" s="101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3"/>
    </row>
    <row r="57" spans="1:23" ht="15" customHeight="1" thickBot="1" x14ac:dyDescent="0.2">
      <c r="A57" s="122"/>
      <c r="B57" s="123"/>
      <c r="C57" s="124"/>
      <c r="D57" s="104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6"/>
    </row>
    <row r="58" spans="1:23" ht="6" customHeight="1" thickBo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23" ht="23.25" customHeight="1" x14ac:dyDescent="0.2">
      <c r="A59" s="228" t="s">
        <v>17</v>
      </c>
      <c r="B59" s="228"/>
      <c r="C59" s="228"/>
      <c r="D59" s="228"/>
      <c r="E59" s="9" t="s">
        <v>15</v>
      </c>
      <c r="F59" s="50"/>
      <c r="G59" s="50"/>
      <c r="H59" s="50"/>
      <c r="I59" s="50"/>
      <c r="J59" s="50"/>
      <c r="K59" s="8"/>
      <c r="L59" s="225" t="s">
        <v>25</v>
      </c>
      <c r="M59" s="226"/>
      <c r="N59" s="227"/>
      <c r="O59" s="223"/>
      <c r="P59" s="223"/>
      <c r="Q59" s="223"/>
      <c r="R59" s="224"/>
      <c r="U59" s="15">
        <f>D12</f>
        <v>0</v>
      </c>
      <c r="V59" s="15" t="s">
        <v>42</v>
      </c>
      <c r="W59" s="15"/>
    </row>
    <row r="60" spans="1:23" ht="24.9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8"/>
      <c r="L60" s="89" t="s">
        <v>34</v>
      </c>
      <c r="M60" s="75"/>
      <c r="N60" s="90"/>
      <c r="O60" s="74" t="str">
        <f>IF(O59="杉田直人","090-4714-0699",IF(O59="小林威晴","090-8779-8047",IF(O59="上松　功督","090-4748-9361","")))</f>
        <v/>
      </c>
      <c r="P60" s="75"/>
      <c r="Q60" s="75"/>
      <c r="R60" s="76"/>
      <c r="U60" s="15" t="s">
        <v>64</v>
      </c>
      <c r="V60" s="15" t="s">
        <v>43</v>
      </c>
      <c r="W60" s="15"/>
    </row>
    <row r="61" spans="1:23" ht="27" customHeight="1" x14ac:dyDescent="0.3">
      <c r="A61" s="72"/>
      <c r="B61" s="72"/>
      <c r="C61" s="72"/>
      <c r="D61" s="72"/>
      <c r="E61" s="72"/>
      <c r="F61" s="72"/>
      <c r="G61" s="72"/>
      <c r="H61" s="72"/>
      <c r="I61" s="10" t="s">
        <v>0</v>
      </c>
      <c r="J61" s="10"/>
      <c r="K61" s="11"/>
      <c r="L61" s="239" t="s">
        <v>23</v>
      </c>
      <c r="M61" s="237"/>
      <c r="N61" s="237"/>
      <c r="O61" s="237" t="s">
        <v>24</v>
      </c>
      <c r="P61" s="237"/>
      <c r="Q61" s="237"/>
      <c r="R61" s="238"/>
      <c r="U61" s="15"/>
      <c r="V61" s="15" t="s">
        <v>49</v>
      </c>
      <c r="W61" s="15"/>
    </row>
    <row r="62" spans="1:23" ht="28.5" customHeight="1" x14ac:dyDescent="0.3">
      <c r="A62" s="12"/>
      <c r="B62" s="12"/>
      <c r="C62" s="16"/>
      <c r="D62" s="16"/>
      <c r="E62" s="16"/>
      <c r="F62" s="16"/>
      <c r="G62" s="16"/>
      <c r="H62" s="16"/>
      <c r="I62" s="17" t="s">
        <v>16</v>
      </c>
      <c r="J62" s="17"/>
      <c r="L62" s="216" t="s">
        <v>74</v>
      </c>
      <c r="M62" s="217"/>
      <c r="N62" s="217"/>
      <c r="O62" s="217"/>
      <c r="P62" s="217"/>
      <c r="Q62" s="217"/>
      <c r="R62" s="218"/>
    </row>
    <row r="63" spans="1:23" ht="28.5" customHeight="1" x14ac:dyDescent="0.3">
      <c r="A63" s="12"/>
      <c r="B63" s="12"/>
      <c r="C63" s="17" t="s">
        <v>73</v>
      </c>
      <c r="D63" s="17"/>
      <c r="E63" s="18"/>
      <c r="F63" s="18"/>
      <c r="G63" s="18"/>
      <c r="H63" s="18"/>
      <c r="I63" s="18"/>
      <c r="J63" s="18"/>
      <c r="L63" s="219"/>
      <c r="M63" s="217"/>
      <c r="N63" s="217"/>
      <c r="O63" s="217"/>
      <c r="P63" s="217"/>
      <c r="Q63" s="217"/>
      <c r="R63" s="218"/>
    </row>
    <row r="64" spans="1:23" ht="17.25" customHeight="1" thickBo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220"/>
      <c r="M64" s="221"/>
      <c r="N64" s="221"/>
      <c r="O64" s="221"/>
      <c r="P64" s="221"/>
      <c r="Q64" s="221"/>
      <c r="R64" s="222"/>
    </row>
    <row r="65" spans="1:18" ht="14.1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4.1" hidden="1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4.1" hidden="1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4.1" hidden="1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4.1" hidden="1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4.1" hidden="1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4.1" hidden="1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4.1" hidden="1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4.1" hidden="1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4.1" hidden="1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4.1" hidden="1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4.1" hidden="1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4.1" hidden="1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4.1" hidden="1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4.1" hidden="1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4.1" hidden="1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14.1" hidden="1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8"/>
      <c r="M81" s="8"/>
      <c r="N81" s="8"/>
      <c r="O81" s="8"/>
      <c r="P81" s="8"/>
      <c r="Q81" s="8"/>
      <c r="R81" s="8"/>
    </row>
    <row r="82" spans="1:18" ht="14.1" hidden="1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4.1" hidden="1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4.1" hidden="1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4.1" hidden="1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4.1" hidden="1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4.1" hidden="1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4.1" hidden="1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4.1" hidden="1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4.1" hidden="1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4.1" hidden="1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4.1" hidden="1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4.1" hidden="1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4.1" hidden="1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4.1" hidden="1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4.1" hidden="1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4.1" hidden="1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4.1" hidden="1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4.1" hidden="1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4.1" hidden="1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4.1" hidden="1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4.1" hidden="1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4.1" hidden="1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4.1" hidden="1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4.1" hidden="1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4.1" hidden="1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4.1" hidden="1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4.1" hidden="1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4.1" hidden="1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4.1" hidden="1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4.1" hidden="1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4.1" hidden="1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4.1" hidden="1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4.1" hidden="1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4.1" hidden="1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4.1" hidden="1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4.1" hidden="1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4.1" hidden="1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4.1" hidden="1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4.1" hidden="1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4.1" hidden="1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4.1" hidden="1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4.1" hidden="1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4.1" hidden="1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4.1" hidden="1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4.1" hidden="1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4.1" hidden="1" customHeight="1" x14ac:dyDescent="0.2">
      <c r="L127" s="13"/>
      <c r="M127" s="13"/>
      <c r="N127" s="13"/>
      <c r="O127" s="13"/>
      <c r="P127" s="13"/>
      <c r="Q127" s="13"/>
      <c r="R127" s="13"/>
    </row>
  </sheetData>
  <sheetProtection algorithmName="SHA-512" hashValue="c6E6eZdxUo1CRVeW1x6T8+Y2RmAYrioJzJbg67eVQTSvsGm4XQDF71tWiBQHqBBnXtTwBEV9oH38lTB+KD2DFA==" saltValue="uyLvhis6Clrb0hYZU9sI2Q==" spinCount="100000" sheet="1" objects="1" scenarios="1" selectLockedCells="1"/>
  <mergeCells count="145">
    <mergeCell ref="T1:Z2"/>
    <mergeCell ref="L62:R64"/>
    <mergeCell ref="O59:R59"/>
    <mergeCell ref="L59:N59"/>
    <mergeCell ref="A59:D59"/>
    <mergeCell ref="D47:F49"/>
    <mergeCell ref="G47:I49"/>
    <mergeCell ref="J47:L49"/>
    <mergeCell ref="M47:O49"/>
    <mergeCell ref="P47:R49"/>
    <mergeCell ref="A50:C51"/>
    <mergeCell ref="D50:F51"/>
    <mergeCell ref="G50:I51"/>
    <mergeCell ref="J50:L51"/>
    <mergeCell ref="M50:O51"/>
    <mergeCell ref="P50:R51"/>
    <mergeCell ref="I62:J62"/>
    <mergeCell ref="O61:R61"/>
    <mergeCell ref="L61:N61"/>
    <mergeCell ref="A1:K2"/>
    <mergeCell ref="Q29:R31"/>
    <mergeCell ref="A3:K4"/>
    <mergeCell ref="A15:C17"/>
    <mergeCell ref="A12:C14"/>
    <mergeCell ref="A9:C11"/>
    <mergeCell ref="P23:R24"/>
    <mergeCell ref="I18:L20"/>
    <mergeCell ref="M21:O22"/>
    <mergeCell ref="O25:O26"/>
    <mergeCell ref="L25:L26"/>
    <mergeCell ref="I25:I26"/>
    <mergeCell ref="F25:F26"/>
    <mergeCell ref="M25:N26"/>
    <mergeCell ref="J25:K26"/>
    <mergeCell ref="G25:H26"/>
    <mergeCell ref="D18:H20"/>
    <mergeCell ref="R25:R26"/>
    <mergeCell ref="N3:R4"/>
    <mergeCell ref="D6:N8"/>
    <mergeCell ref="O6:R8"/>
    <mergeCell ref="A18:C20"/>
    <mergeCell ref="M18:R20"/>
    <mergeCell ref="P27:R28"/>
    <mergeCell ref="A29:C31"/>
    <mergeCell ref="A27:C28"/>
    <mergeCell ref="D27:F28"/>
    <mergeCell ref="P29:P31"/>
    <mergeCell ref="N29:O31"/>
    <mergeCell ref="M29:M31"/>
    <mergeCell ref="K29:L31"/>
    <mergeCell ref="J29:J31"/>
    <mergeCell ref="H29:I31"/>
    <mergeCell ref="G29:G31"/>
    <mergeCell ref="E29:F31"/>
    <mergeCell ref="D29:D31"/>
    <mergeCell ref="A6:C8"/>
    <mergeCell ref="D9:R11"/>
    <mergeCell ref="A23:C24"/>
    <mergeCell ref="D23:F24"/>
    <mergeCell ref="G23:I24"/>
    <mergeCell ref="P21:R22"/>
    <mergeCell ref="A37:C37"/>
    <mergeCell ref="A36:C36"/>
    <mergeCell ref="A34:C34"/>
    <mergeCell ref="A35:C35"/>
    <mergeCell ref="J23:L24"/>
    <mergeCell ref="M23:O24"/>
    <mergeCell ref="D34:F35"/>
    <mergeCell ref="G34:I35"/>
    <mergeCell ref="P36:R36"/>
    <mergeCell ref="M37:O37"/>
    <mergeCell ref="M36:O36"/>
    <mergeCell ref="J37:L37"/>
    <mergeCell ref="J36:L36"/>
    <mergeCell ref="G37:I37"/>
    <mergeCell ref="G36:I36"/>
    <mergeCell ref="D37:F37"/>
    <mergeCell ref="D36:F36"/>
    <mergeCell ref="P37:R37"/>
    <mergeCell ref="D25:E26"/>
    <mergeCell ref="G27:I28"/>
    <mergeCell ref="J27:L28"/>
    <mergeCell ref="M27:O28"/>
    <mergeCell ref="D32:F33"/>
    <mergeCell ref="G32:I33"/>
    <mergeCell ref="A61:H61"/>
    <mergeCell ref="A60:J60"/>
    <mergeCell ref="O60:R60"/>
    <mergeCell ref="J44:L46"/>
    <mergeCell ref="M44:O46"/>
    <mergeCell ref="P44:R46"/>
    <mergeCell ref="L60:N60"/>
    <mergeCell ref="A38:C40"/>
    <mergeCell ref="D52:R57"/>
    <mergeCell ref="D44:F46"/>
    <mergeCell ref="G44:I46"/>
    <mergeCell ref="A44:C45"/>
    <mergeCell ref="A46:C46"/>
    <mergeCell ref="A47:C48"/>
    <mergeCell ref="A49:C49"/>
    <mergeCell ref="A52:C57"/>
    <mergeCell ref="A41:C42"/>
    <mergeCell ref="A43:C43"/>
    <mergeCell ref="P41:R43"/>
    <mergeCell ref="D41:F43"/>
    <mergeCell ref="G41:I43"/>
    <mergeCell ref="J41:L43"/>
    <mergeCell ref="M41:O43"/>
    <mergeCell ref="P34:R35"/>
    <mergeCell ref="G21:I22"/>
    <mergeCell ref="J21:L22"/>
    <mergeCell ref="P25:Q26"/>
    <mergeCell ref="A21:C22"/>
    <mergeCell ref="D21:F22"/>
    <mergeCell ref="A25:C26"/>
    <mergeCell ref="J32:L33"/>
    <mergeCell ref="M32:O33"/>
    <mergeCell ref="J34:L35"/>
    <mergeCell ref="M34:O35"/>
    <mergeCell ref="P32:R33"/>
    <mergeCell ref="A33:C33"/>
    <mergeCell ref="C62:H62"/>
    <mergeCell ref="C63:D63"/>
    <mergeCell ref="E63:J63"/>
    <mergeCell ref="Y19:Z20"/>
    <mergeCell ref="S16:S17"/>
    <mergeCell ref="S14:S15"/>
    <mergeCell ref="S12:W13"/>
    <mergeCell ref="V14:W15"/>
    <mergeCell ref="W16:W17"/>
    <mergeCell ref="V16:V17"/>
    <mergeCell ref="T14:U15"/>
    <mergeCell ref="U16:U17"/>
    <mergeCell ref="T16:T17"/>
    <mergeCell ref="W19:W20"/>
    <mergeCell ref="X19:X20"/>
    <mergeCell ref="A32:C32"/>
    <mergeCell ref="D38:F40"/>
    <mergeCell ref="G38:I40"/>
    <mergeCell ref="J38:L40"/>
    <mergeCell ref="M38:O40"/>
    <mergeCell ref="P38:R40"/>
    <mergeCell ref="D15:R17"/>
    <mergeCell ref="D12:R14"/>
    <mergeCell ref="F59:J59"/>
  </mergeCells>
  <phoneticPr fontId="1"/>
  <conditionalFormatting sqref="A3 D6 D9 D12 T16 U16">
    <cfRule type="cellIs" dxfId="4" priority="5" operator="equal">
      <formula>""</formula>
    </cfRule>
  </conditionalFormatting>
  <conditionalFormatting sqref="T16:W17 W19:X20">
    <cfRule type="cellIs" dxfId="3" priority="1" operator="equal">
      <formula>"   "</formula>
    </cfRule>
    <cfRule type="cellIs" dxfId="2" priority="2" operator="equal">
      <formula>""</formula>
    </cfRule>
    <cfRule type="cellIs" dxfId="1" priority="3" operator="equal">
      <formula>""</formula>
    </cfRule>
    <cfRule type="cellIs" dxfId="0" priority="4" operator="equal">
      <formula>" "</formula>
    </cfRule>
  </conditionalFormatting>
  <dataValidations xWindow="210" yWindow="549" count="21">
    <dataValidation type="list" allowBlank="1" showInputMessage="1" sqref="D27:R28">
      <formula1>$V$5:$V$9</formula1>
    </dataValidation>
    <dataValidation type="list" allowBlank="1" showInputMessage="1" sqref="A33:C33">
      <formula1>$V$25:$V$26</formula1>
    </dataValidation>
    <dataValidation type="list" imeMode="on" allowBlank="1" showInputMessage="1" promptTitle="Alt　+　↓" prompt="捨てｺﾝｸﾘｰﾄ_x000a_基礎・基礎梁_x000a_柱・梁・床・壁_x000a_土間ｺﾝｸﾘｰﾄ" sqref="D21:R22">
      <formula1>$U$21:$U$24</formula1>
    </dataValidation>
    <dataValidation imeMode="on" allowBlank="1" showInputMessage="1" showErrorMessage="1" sqref="D52:R57 D6:N8 D9:R14 A61:H61"/>
    <dataValidation imeMode="on" allowBlank="1" promptTitle="リスト選択" prompt="Alt＋↓" sqref="A3:K4"/>
    <dataValidation type="list" allowBlank="1" showInputMessage="1" promptTitle="リストから選択" prompt="Alt　＋　↓" sqref="O59:R59">
      <formula1>$V$59:$V$61</formula1>
    </dataValidation>
    <dataValidation allowBlank="1" showInputMessage="1" showErrorMessage="1" promptTitle="入力しない" prompt="担当者入力⇒自動入力" sqref="O60:R60"/>
    <dataValidation type="list" allowBlank="1" showInputMessage="1" promptTitle="リスト選択" sqref="D18:H20">
      <formula1>$T$18:$T$20</formula1>
    </dataValidation>
    <dataValidation imeMode="off" allowBlank="1" showInputMessage="1" showErrorMessage="1" sqref="T16:W17 W19:X20 P25:Q26 D25:E26 G25:H26 J25:K26 M25:N26"/>
    <dataValidation type="list" imeMode="on" allowBlank="1" showInputMessage="1" promptTitle="SPC　添加剤等" prompt="ALT+↓_x000a_JASS5　単位水量185㎏/m3以下⇒SPC_x000a_※群馬　33NよりSPC_x000a_※埼北　夏期修正27-18N　SPC_x000a__x000a_" sqref="G50:R51">
      <formula1>$W$47:$W$49</formula1>
    </dataValidation>
    <dataValidation type="list" imeMode="on" allowBlank="1" showInputMessage="1" promptTitle="SPC　添加剤等" prompt="ALT+↓_x000a_JASS5　単位水量185㎏/m3以下⇒SPC_x000a_群馬　33NよりSPC_x000a_埼北　夏期修正27-18N　SPC_x000a__x000a_" sqref="D50:F51">
      <formula1>$W$47:$W$49</formula1>
    </dataValidation>
    <dataValidation type="list" imeMode="on" allowBlank="1" showInputMessage="1" promptTitle="Alt+↓" prompt="納入先住所が納入時持参" sqref="A60:J60">
      <formula1>$U$59:$U$60</formula1>
    </dataValidation>
    <dataValidation type="list" allowBlank="1" showInputMessage="1" prompt="短期18_x000a_標準24_x000a_長期30" sqref="E29:F31 H29:I31 K29:L31 N29:O31 Q29:R31">
      <formula1>$T$42:$T$44</formula1>
    </dataValidation>
    <dataValidation type="list" imeMode="off" allowBlank="1" showInputMessage="1" promptTitle="Alt +　↓" prompt="20_x000a_25_x000a_40" sqref="D44:R46">
      <formula1>$W$42:$W$44</formula1>
    </dataValidation>
    <dataValidation imeMode="off" allowBlank="1" showInputMessage="1" showErrorMessage="1" promptTitle="自動計算" prompt="Fm=Fq+S_x000a_Fm=Fq(Fc+3)+T" sqref="D38:R40"/>
    <dataValidation allowBlank="1" showInputMessage="1" showErrorMessage="1" prompt="打設予定日_x000a_●月〇日頃_x000a_" sqref="D23:R24"/>
    <dataValidation type="list" imeMode="off" allowBlank="1" showInputMessage="1" promptTitle="Alt+↓" prompt="12 15 18 21_x000a_" sqref="D41:R43">
      <formula1>$V$43:$V$46</formula1>
    </dataValidation>
    <dataValidation type="list" imeMode="off" allowBlank="1" showInputMessage="1" promptTitle="Alt+↓" prompt=" (N)　 (早強)　 (BB)" sqref="D47:R49">
      <formula1>$V$47:$V$49</formula1>
    </dataValidation>
    <dataValidation type="list" imeMode="off" allowBlank="1" showInputMessage="1" promptTitle="Alt + ↓" prompt="非構造S=0N_x000a_春秋S=3N_x000a_夏冬S=6N_x000a_" sqref="D36:R36">
      <formula1>$U$42:$U$44</formula1>
    </dataValidation>
    <dataValidation type="list" imeMode="off" allowBlank="1" showInputMessage="1" promptTitle="補正の期間" prompt="_x000a_" sqref="D37:R37">
      <formula1>$U$42:$U$44</formula1>
    </dataValidation>
    <dataValidation allowBlank="1" showInputMessage="1" showErrorMessage="1" prompt="右側の『開始、終了』の下に月と日にちを入力参照" sqref="D15:R17"/>
  </dataValidations>
  <printOptions horizontalCentered="1"/>
  <pageMargins left="0.23622047244094491" right="0.23622047244094491" top="0.35433070866141736" bottom="0.15748031496062992" header="0.31496062992125984" footer="0.31496062992125984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建築用配合計画書</vt:lpstr>
      <vt:lpstr>建築用配合計画書!Print_Area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株式会社杉田</dc:creator>
  <cp:lastModifiedBy>NAOTO SUGITA</cp:lastModifiedBy>
  <cp:lastPrinted>2018-11-01T23:28:05Z</cp:lastPrinted>
  <dcterms:created xsi:type="dcterms:W3CDTF">2014-05-19T09:47:03Z</dcterms:created>
  <dcterms:modified xsi:type="dcterms:W3CDTF">2022-05-26T06:51:43Z</dcterms:modified>
</cp:coreProperties>
</file>